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55" windowWidth="18315" windowHeight="11760" firstSheet="1" activeTab="1"/>
  </bookViews>
  <sheets>
    <sheet name="BExRepositorySheet" sheetId="1" state="veryHidden" r:id="rId1"/>
    <sheet name="Analitika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'Analitika'!$2:$3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<sst xmlns="http://schemas.openxmlformats.org/spreadsheetml/2006/main" count="390" uniqueCount="264">
  <si>
    <t>B. RAČUN  FINANCIRANJA  -  ANALITIKA</t>
  </si>
  <si>
    <t>NAZIV</t>
  </si>
  <si>
    <t>INDEKS</t>
  </si>
  <si>
    <t>NETO FINANCIRANJE</t>
  </si>
  <si>
    <t>PRIMICI OD FINANCIJSKE IMOVINE  I ZADUŽIVANJA</t>
  </si>
  <si>
    <t>Primljene otplate (povrati) glavnice danih zajmova</t>
  </si>
  <si>
    <t>Primici (povrati) glavnice zajmova danih neprofitnim organizacijama, građanima i kućanstvima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</si>
  <si>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</si>
  <si>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</si>
  <si>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trgovačkim društvima u javnom sektoru</t>
  </si>
  <si>
    <t>Povrati zajmova danih trg.društvima u javnom sektoru - dugoročni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</si>
  <si>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</si>
  <si>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</si>
  <si>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</si>
  <si>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</si>
  <si>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 - dugoročni</t>
  </si>
  <si>
    <t>Povrat zajmova danih općinskim proračunima - dugoročni</t>
  </si>
  <si>
    <t>Primici od prodaje vrijednosnih papira</t>
  </si>
  <si>
    <t>Trezorski zapisi (neto)</t>
  </si>
  <si>
    <t>Trezorski zapisi - tuzemni</t>
  </si>
  <si>
    <t>Obveznice</t>
  </si>
  <si>
    <t xml:space="preserve">Obveznice - tuzemne </t>
  </si>
  <si>
    <t xml:space="preserve">Obveznice - inozemne </t>
  </si>
  <si>
    <t xml:space="preserve">Primici od zaduživanja </t>
  </si>
  <si>
    <t>Primljeni zajmovi od drugih razina vlasti, inozemnih vlada i međunarodnih financijskih organizacija</t>
  </si>
  <si>
    <t>Primljeni zajmovi od međunarodnih financijskih organizacija</t>
  </si>
  <si>
    <t xml:space="preserve">Zajmovi Svjetske banke </t>
  </si>
  <si>
    <t>Zajam za Projekt unapređenja hitne medicinske pomoći i investicijskog planiranja u zdravstvu IBRD 75980-HR</t>
  </si>
  <si>
    <t>06005</t>
  </si>
  <si>
    <t>02515</t>
  </si>
  <si>
    <t>Zajam za Projekt modernizacije Porezne uprave, IBRD br. 74710-HR</t>
  </si>
  <si>
    <t>05530</t>
  </si>
  <si>
    <t>Zajam za projekt integracije u EU Natura 2000</t>
  </si>
  <si>
    <t>Zajam za projekt potpore pravosudnom sektoru, IBRD 78880-HR</t>
  </si>
  <si>
    <t>Zajam za Projekt zaštite od onečišćenja voda u priobal.područ.IBRD 7640 (II faza)</t>
  </si>
  <si>
    <t>Projekt implem. integr. sustava zemlj. admin IBRD 8086</t>
  </si>
  <si>
    <t xml:space="preserve">Ukupno Svjetska banka </t>
  </si>
  <si>
    <t>Zajmovi Razvojne banke Vijeća Europe</t>
  </si>
  <si>
    <t>06505</t>
  </si>
  <si>
    <t>Ukupno Razvojna banka Vijeća Europe</t>
  </si>
  <si>
    <t>Primljeni krediti i zajmovi od institucija i tijela EU</t>
  </si>
  <si>
    <t>Zajmovi Europske investicijske banke</t>
  </si>
  <si>
    <t>02506</t>
  </si>
  <si>
    <t>Zajam za Projekt sufinanciranja EU ISPA-IPA 2007-2011</t>
  </si>
  <si>
    <t xml:space="preserve">Ukupno Europska investicijska banka </t>
  </si>
  <si>
    <t>Primljeni krediti i zajmovi od kreditnih i ostalih financijskih institucija u javnom sektoru</t>
  </si>
  <si>
    <t>Primljeni krediti od kreditnih institucija u javnom sektoru (neto)</t>
  </si>
  <si>
    <t>Primljeni zajmovi od osiguravajućih društava u javnom sektoru</t>
  </si>
  <si>
    <t>Primljeni krediti i zajmovi od ostalih financijskih institucija u javnom sektoru</t>
  </si>
  <si>
    <t>Primljeni zajmovi od banaka i ostalih financijskih institucija izvan javnog sektora</t>
  </si>
  <si>
    <t>Primljeni krediti od tuzemnih kreditnih institucija izvan javnog sektora (neto)</t>
  </si>
  <si>
    <t>IZDACI ZA FINANCIJSKU IMOVINU I OTPLATE ZAJMOVA</t>
  </si>
  <si>
    <t>Izdaci za dane zajmove</t>
  </si>
  <si>
    <t>Izdaci za dane zajmove neprofitnim organizacijama, građanima i kućanstvima</t>
  </si>
  <si>
    <t>Dani zajmovi neprofitnim organizacijama, građanima i kućanstvima u tuzemstvu</t>
  </si>
  <si>
    <t>Stambeno zbrinjavanje invalida iz Domovinskog rata</t>
  </si>
  <si>
    <t>Društveno poticana stanogradnja</t>
  </si>
  <si>
    <t>04805</t>
  </si>
  <si>
    <t>Administracija i upravljanje</t>
  </si>
  <si>
    <t>Izdaci za dane zajmove trgovačkim društvima u javnom sektoru</t>
  </si>
  <si>
    <t>Dani zajmovi trgovačkim društvima u javnom sektoru</t>
  </si>
  <si>
    <t>Jamstvena pričuva</t>
  </si>
  <si>
    <t>Izdaci za dane zajmove trgovačkim društvima i obrtnicima izvan javnog sektora</t>
  </si>
  <si>
    <t>Dani zajmovi tuzemnim trgovačkim društvima izvan javnog sektora</t>
  </si>
  <si>
    <t>Jamstvo za malo gospodarstvo</t>
  </si>
  <si>
    <t>Dani zajmovi tuzemnim obrtnicima</t>
  </si>
  <si>
    <t>Dani zajmovi drugim razinama vlasti</t>
  </si>
  <si>
    <t>Dani zajmovi ostalim izvanproračunskim korisnicima državnog proračuna</t>
  </si>
  <si>
    <t>Projekt zaštite Jadrana od onečišćenja, IBRD i domaća komponenta</t>
  </si>
  <si>
    <t>Izdaci za dionice i udjele u glavnici</t>
  </si>
  <si>
    <t>Dionice i udjeli u glavnici banaka i ostalih financijskih institucija u javnom sektoru</t>
  </si>
  <si>
    <t>Dionice i udjeli u glavnici kreditnih institucija u javnom sektoru</t>
  </si>
  <si>
    <t>Kreditiranje (kroz osnivački kapital HBOR-a - poticanje izvoza, infrastrukture, i gospodarskih djelatnosti te malog i srednjeg poduzetništva</t>
  </si>
  <si>
    <t>Dionice i udjeli u glavnici ostalih financijskih institucija u javnom sektoru</t>
  </si>
  <si>
    <t>Ulaganje u fondove za gospodarsku suradnju</t>
  </si>
  <si>
    <t>Dionice i udjeli u glavnici banaka i ostalih financijskih institucija izvan javnog sektora</t>
  </si>
  <si>
    <t xml:space="preserve">Dionice i udjeli u glavnici inozemnih kreditnih i ostalih financijskih institucija </t>
  </si>
  <si>
    <t>Osnivački ulozi u međunarodnim financijskim organizacijama</t>
  </si>
  <si>
    <t>Izdaci za otplatu glavnice primljenih kredita i zajmova</t>
  </si>
  <si>
    <t>Otplata glavnice primljenih kredita i zajmova od međunarodnih organizacija, institucija i tijela EU</t>
  </si>
  <si>
    <t>Otplata glavnice primljenih zajmova od međunarodnih organizacija</t>
  </si>
  <si>
    <t>Otplata glavnice -Projekt tehničke pomoći u svezi s institucionalnim i zakonodavnim promjenama s ciljem razvoja privatnog sektora, IBRD - 44600-HR</t>
  </si>
  <si>
    <t>Otplata glavnice - Projekt osuvremenjivanja i restrukturiranja željeznica - IBRD 44330-HR</t>
  </si>
  <si>
    <t>Otplata glavnice - Projekt zdravstvenog sustava   IBRD 45130-HR</t>
  </si>
  <si>
    <t>Otplata glavnice - Projekt tehničke pomoći u vezi sa stečajevima, IBRD 46130-HR</t>
  </si>
  <si>
    <t>Otplata glavnice - Projekt sređivanja zemljišnih knjiga i katastra IBRD 4674-0 HR</t>
  </si>
  <si>
    <t xml:space="preserve">Otplata glavnice - Zajam za strukturnu prilagodbu (SAL), IBRD 46410 - HR </t>
  </si>
  <si>
    <t>Otplata glavnice - Projekt olakšavanja trgovine i transporta u jugoistočnoj Europi, IBRD 45820-HR</t>
  </si>
  <si>
    <t>Otplata glavnice - Projekt ulaganja u mirovinski sustav, IBRD 46720-HR</t>
  </si>
  <si>
    <t xml:space="preserve">Otplata glavnice - Projekt razvoja sustava socijalne skrbi,  IBRD 73070-HR </t>
  </si>
  <si>
    <t>Otplata glavnice - Hrvatski projekt tehnologijskog razvoja, IBRD 73200-HR</t>
  </si>
  <si>
    <t>Otplata glavnice - Projekt razvoja sustava odgoja i obrazovanja, IBRD 73320-HR</t>
  </si>
  <si>
    <t xml:space="preserve">Otplata glavnice - Kontrola zagađivanja obalnih gradova, IBRD 72260-HR </t>
  </si>
  <si>
    <t>Otplata glavnice - Projekt gospodarskog i socijalnog oporavka, IBRD 72830-HR</t>
  </si>
  <si>
    <t>CEB (541323312+541323305+541323200+541323100+54132600)</t>
  </si>
  <si>
    <t>Otplata glavnice primljenih zajmova od inozemnih vlada izvan EU</t>
  </si>
  <si>
    <t>Kredit za pamuk USDA-PL-480</t>
  </si>
  <si>
    <t>Kredit za suncokretovo ulje USDA</t>
  </si>
  <si>
    <t>Otplata glavnice primljenih zajmova od banaka i ostalih financijskih institucija u javnom sektoru</t>
  </si>
  <si>
    <t>Otplata glavnice primljenih kredita od kreditnih institucija u javnom sektoru - neto</t>
  </si>
  <si>
    <t>Otplata glavnice primljenih kredita od kreditnih institucija u javnom sektoru</t>
  </si>
  <si>
    <t>Otplata glavnice - Hrvatske željeznice, ug. G - 18/03</t>
  </si>
  <si>
    <t>Otplata glavnice - HŽ G-17/03</t>
  </si>
  <si>
    <t>Program pomoći BiH u sustavu znanosti, obrazovanja i športa</t>
  </si>
  <si>
    <t>Otplata glavnice primljenih zajmova od banaka i ostalih financijskih institucija izvan javnog sektora</t>
  </si>
  <si>
    <t>Otplata glavnice primljenih kredita od tuzemnih kreditnih institucija izvan javnog sektora - neto</t>
  </si>
  <si>
    <t>Otplata glavnice primljenih kredita od tuzemnih kreditnih institucija izvan javnog sektora</t>
  </si>
  <si>
    <t>Sindicirani kredit HŽ 77 mln EUR (ZABA, PBZ,SBS, ERSTE/2003)</t>
  </si>
  <si>
    <t>04005</t>
  </si>
  <si>
    <t>Sveučilište J.J.Strossmayera u Osijeku, rektorat i fakulteti</t>
  </si>
  <si>
    <t>Sveučilište u Splitu</t>
  </si>
  <si>
    <t>Sveučilište u Rijeci</t>
  </si>
  <si>
    <t>Sveučilište u Zagrebu</t>
  </si>
  <si>
    <t xml:space="preserve">Otplata glavnice primljenih kredita od kreditnih institucija </t>
  </si>
  <si>
    <t>Izdaci za otplatu glavnice za izdane vrijednosne papire</t>
  </si>
  <si>
    <t>Izdaci za otplatu glavnice za izdane trezorske zapise</t>
  </si>
  <si>
    <t>Izdaci za otplatu glavnice za izdane trezorske zapise - neto</t>
  </si>
  <si>
    <t>Izdaci za otplatu glavnice za izdane obveznice</t>
  </si>
  <si>
    <t>Izdaci za otplatu glavnice za izdane obveznice u zemlji</t>
  </si>
  <si>
    <t>5=4/3*100</t>
  </si>
  <si>
    <t>Dani zajmovi županijskim proračunima</t>
  </si>
  <si>
    <t>Dani zajmovi gradskim proračunima</t>
  </si>
  <si>
    <t>Investicijska potpora u poljoprivredi i ribarstvu</t>
  </si>
  <si>
    <t>Sveučilište u Dubrovniku</t>
  </si>
  <si>
    <t xml:space="preserve">Primici od prodaje dionica i udjela u glavnici </t>
  </si>
  <si>
    <t>2.projekt tehnologijskog razvoja IBRD 82580</t>
  </si>
  <si>
    <t>Projekti vodnog gospodarstva</t>
  </si>
  <si>
    <t>Zajam za projekt vodnog gospodarstva EIB 31176</t>
  </si>
  <si>
    <t>04105</t>
  </si>
  <si>
    <t>07620</t>
  </si>
  <si>
    <t>05110</t>
  </si>
  <si>
    <t>Poticanje poduzetnika početnika</t>
  </si>
  <si>
    <t>Provedba ugovora o koncesiji autcesta Zagreb-Macelj</t>
  </si>
  <si>
    <t>Projekt izgradnje vodokomunalne infrastrukture</t>
  </si>
  <si>
    <t>05105</t>
  </si>
  <si>
    <t>Otplata glavnice CEB 1379 Obnova franjevačkog samostana "Mala braća"</t>
  </si>
  <si>
    <t>Otplata glavnice IBRD 73600</t>
  </si>
  <si>
    <t>Otplata glavnice CEB 1456</t>
  </si>
  <si>
    <t>Otplata glavnice IBRD 74500 PAL 2</t>
  </si>
  <si>
    <t>Otplata glavnice KK van JS - neto</t>
  </si>
  <si>
    <t>Nadogradnja digitalno-radio komunikacijske mreže MUPNET</t>
  </si>
  <si>
    <t>Otplata glavnice sind.500</t>
  </si>
  <si>
    <t>Otplata glavnice sind.750</t>
  </si>
  <si>
    <t>Visoki trgovački sud RH</t>
  </si>
  <si>
    <t>Otplata glavnice ZABA Brodogradnja</t>
  </si>
  <si>
    <t>Otplata glavnice SGS 320 ml HRK</t>
  </si>
  <si>
    <t>Otplata glavnice Sberbank 50</t>
  </si>
  <si>
    <t>IZVRŠENJE 2014.</t>
  </si>
  <si>
    <t>Povrat zajmova danih županijskim proračunima</t>
  </si>
  <si>
    <t>Primici od prodaje dionica i udjela u glavnici kreditnih i ostalih financijskih institucija u javnom sektoru</t>
  </si>
  <si>
    <t>06005   07705</t>
  </si>
  <si>
    <t>Drugi zajam za razvojnu politiku gospod. Oporavka IBRD ERDPL2</t>
  </si>
  <si>
    <t>08005</t>
  </si>
  <si>
    <t>09605</t>
  </si>
  <si>
    <t xml:space="preserve">IBRD poboljšanje kvalitete i učinkovitost zdravstvenih usluga u RH </t>
  </si>
  <si>
    <t>Predzajam za pripremu projekta modernizacije sustava soc.zaštite IBRD P 4690</t>
  </si>
  <si>
    <t>06105</t>
  </si>
  <si>
    <t>Osiguranje izvoza-garantni fond</t>
  </si>
  <si>
    <t>Otplata glavnice IBRD 764000</t>
  </si>
  <si>
    <t>Otplata glavnice na kredite Hrvatskih željeznica -EUROFIMA No.2547</t>
  </si>
  <si>
    <t>Otplata glavnice Croatia banka EUR</t>
  </si>
  <si>
    <t>Otplata glavnice umirovljenički fond 116 mln EUR ZABA</t>
  </si>
  <si>
    <t>Otplata glavnice umirovljenički fond 720 mln HRK ZABA</t>
  </si>
  <si>
    <t>Otplata glavnice SGS 50 ml EUR</t>
  </si>
  <si>
    <t>Otplata glavnice HŽ Infrastruktura</t>
  </si>
  <si>
    <t>Otplata glavnice ERSTE 1 mlrd kn</t>
  </si>
  <si>
    <t>Otplata glavnice Credit Suisse brodogradnja</t>
  </si>
  <si>
    <t xml:space="preserve">Izdaci za otplatu glavnice za izdane obveznice u inozemstvu </t>
  </si>
  <si>
    <t>Euro-EUR obveznice III ( 750 mln EUR)</t>
  </si>
  <si>
    <t>Otplata glavnice primljenih kredita od kreditnih institucija -neto</t>
  </si>
  <si>
    <t>Prijenos depozita iz prethodne godine</t>
  </si>
  <si>
    <t>Prijenos depozita u narednu godinu</t>
  </si>
  <si>
    <t>Obveznice 05-D-14</t>
  </si>
  <si>
    <t>IZVRŠENJE 2015</t>
  </si>
  <si>
    <t>IZVRŠENJE 2015.</t>
  </si>
  <si>
    <t>Povrat zajmova danih državnom proračunu-dugoročni</t>
  </si>
  <si>
    <t>Primici od povrata jamčevnih pologa</t>
  </si>
  <si>
    <t>Primici od povrata depozita i jamčevnih pologa</t>
  </si>
  <si>
    <t>Povrat zajmova danih ostalim izvan proračunskim korisnicima državnog proračuna</t>
  </si>
  <si>
    <t>Primici od prodaje dionica i udjela u glavnici trgovačkih društava izvan javnog sektora</t>
  </si>
  <si>
    <t>Dionice i udjeli u glavnici tuzemnih trgovačkih društava izvan javnog sektora</t>
  </si>
  <si>
    <t>Zajam za projekt rezultata u sustavu socijalne skrbi IBRD 84</t>
  </si>
  <si>
    <t>Zajam za Projekt izgradnje objekata komunalne i društvene infrastrukture na hrvatskim otocima, CEB br. F7P 1498</t>
  </si>
  <si>
    <t>Primljeni zajmovi od ostalih tuzemnih financijskih institucija izvan javnog sektora</t>
  </si>
  <si>
    <t>Primljeni zajmovi od drugih razina vlasti</t>
  </si>
  <si>
    <t>Primljeni zajmovi od državnog proračuna</t>
  </si>
  <si>
    <t>Izdaci za jamčevne pologe</t>
  </si>
  <si>
    <t>Izdaci za depozite i jamčevne pologe</t>
  </si>
  <si>
    <t>08006</t>
  </si>
  <si>
    <t>Dionice i udjeli u glavnici trgovačkih društava izvan javnog sektra</t>
  </si>
  <si>
    <t>Preuzimanje imovine prijebojom-porezna uprava</t>
  </si>
  <si>
    <t>Redovna djelatnost Sveučilišta u Zagreb</t>
  </si>
  <si>
    <t>Otplata glavnice  IBRD 7330 PAL</t>
  </si>
  <si>
    <t>Otplata glavnice CEB 1419 A.Štampar</t>
  </si>
  <si>
    <t>Otplata glavnice CEB 1352 - obnova škola</t>
  </si>
  <si>
    <t>Otplata glavnice CEB 1351 - obnova zdravstvene infrastrukture</t>
  </si>
  <si>
    <t>Otplata glavnice CEB 1435 - povratak prognanih i izbjeglica</t>
  </si>
  <si>
    <t>Otplata glavnice CEB 1498 - komunalna infrastruktura na otocima</t>
  </si>
  <si>
    <t>Otplata glavnice IBRD 74530 - unutarnje vode</t>
  </si>
  <si>
    <t>Otplata glavnice IBRD 1511 Ilok - Vukovar- Vučedol</t>
  </si>
  <si>
    <t>Otplata glavnice IBRD 74710 - modernizacija porezne uprave</t>
  </si>
  <si>
    <t>Otplata glavnice IBRD 75980 - projekt hitne medicinske pomoći</t>
  </si>
  <si>
    <t>Otplata glavnice IBRD 80860</t>
  </si>
  <si>
    <t>Otplata glavnice CEB 1751</t>
  </si>
  <si>
    <t>Otplata glavnice CEB 1576 - projekt financiranja zdravstvenih ustanova</t>
  </si>
  <si>
    <t>Otplata zajma javnih instituta IBRD</t>
  </si>
  <si>
    <t>Otplata glavnice primljenih kredita i zajmova od institucija i tijela EU</t>
  </si>
  <si>
    <t>Otplata glavnice primljenih zajmova od inozemnih vlada u EU</t>
  </si>
  <si>
    <t>Otplata glavnice - PIK Vrbovec RG-06/02</t>
  </si>
  <si>
    <t>Otplata glavnice - TLM-HBOR G-10/04</t>
  </si>
  <si>
    <t>Otplata glavnice -TLM-HBOR G-13/04</t>
  </si>
  <si>
    <t>Otplata glavnice - V.Lenac G-04/03</t>
  </si>
  <si>
    <t>Otplata glavnice - Uljanik TOB I-1/05</t>
  </si>
  <si>
    <t>Otplata glavnice - Uljanik TOB G-01/2</t>
  </si>
  <si>
    <t>Otplata glavnice  HPB 10 od 760 mln EUR</t>
  </si>
  <si>
    <t>Otplata glavnice - HPB 11 od 750 brodogradnja</t>
  </si>
  <si>
    <t>Otplata glavnice - HPB Brodogradnja</t>
  </si>
  <si>
    <t>Otplata glavnice - HABOR Brodograd</t>
  </si>
  <si>
    <t>Otplata glavnice - Umirovljenički fond 735,2 mln.HRK- HPB</t>
  </si>
  <si>
    <t>Otplata glavnice -  Umirovljenički fond 720 mln. HRK - HPB</t>
  </si>
  <si>
    <t>Otplata glavnice - HŽ putnički prijevoz</t>
  </si>
  <si>
    <t>Otplata glavnice - Varteks</t>
  </si>
  <si>
    <t>Otplata glavnice HŽ Cargo</t>
  </si>
  <si>
    <t>07705</t>
  </si>
  <si>
    <t>Nacionalni parkovi i parkovi prirode</t>
  </si>
  <si>
    <t>Redovna djelatnost Sveučilišta u Zadru</t>
  </si>
  <si>
    <t>Otplata glavnice primljenih zajmova od ostalih financijskih institucija u javnom sektoru</t>
  </si>
  <si>
    <t xml:space="preserve"> Visoki trgovački sud RH (otplata kredita)</t>
  </si>
  <si>
    <t>04040</t>
  </si>
  <si>
    <t>Otplata glavnice - Sveučilište u Zagrebu</t>
  </si>
  <si>
    <t>Otplata glavnice - Sveučilište u Rijeci</t>
  </si>
  <si>
    <t>Otplata glavnice - Valjaonica cijevi Sisak 2006</t>
  </si>
  <si>
    <t xml:space="preserve">Otplata glavnice - Sindicirani kredit  760 mln </t>
  </si>
  <si>
    <t>Otplata glavnice KBC 2007 klupski  kredit</t>
  </si>
  <si>
    <t>Otplata glavnice KBC 2003</t>
  </si>
  <si>
    <t>Otplata glavnice OTP - brodogradnja</t>
  </si>
  <si>
    <t>Otplata glavnice Hypo 80 mln EUR</t>
  </si>
  <si>
    <t>Otplata glavnice primljenih zajmova od ostalih tuzemnih financijskih institucija izvan javnog sektora</t>
  </si>
  <si>
    <t>Otplata glavnice za zgradu VRH London</t>
  </si>
  <si>
    <t>Otplata glavnice primljenih zajmova od trgovačkih društava i obrtnika izvan javnog sektora</t>
  </si>
  <si>
    <t>Otplata glavnice primljenih zajmova od tuzemnih trgovačkih društava izvan javnog sektora</t>
  </si>
  <si>
    <t>080060</t>
  </si>
  <si>
    <t>Otplata glavnice primljenih zajmova od drugih razina vlasti</t>
  </si>
  <si>
    <t>Otplata glavnice primljenih zajmova od državnog proračuna</t>
  </si>
  <si>
    <t>Obveznice serija 09 D-15</t>
  </si>
  <si>
    <t>Euro-EUR obveznice VII</t>
  </si>
  <si>
    <t>Obveznice serija 10 D-15</t>
  </si>
  <si>
    <t>Otplata glavnice 130 mln EUR Erste</t>
  </si>
  <si>
    <t>Otplata glavnice 130 mln EUR Hypo</t>
  </si>
  <si>
    <t>Otplata glavnice Hypo-Brodograd</t>
  </si>
  <si>
    <t>Otplata glavnice SGS-Brodograd</t>
  </si>
  <si>
    <t>Otplata glavnice HŽ - zajam za modernizaciju KfW - 10725</t>
  </si>
  <si>
    <t>Otplata glavnice HŽ - zajam za modernizaciju KfW - 11272</t>
  </si>
  <si>
    <t>Otplata glavnice HŽ - zajam za modernizaciju KfW - 11273</t>
  </si>
  <si>
    <t>Otplata glavnice HŽ - zajam za modernizaciju KfW - 12900</t>
  </si>
  <si>
    <t>Otplata glavnice Deutschebank-Brod.</t>
  </si>
  <si>
    <t>Sveučilište u Osijeku- zajam studentskom centru i muzičkoj akademiji</t>
  </si>
  <si>
    <t>Kredit Hypo Alpe Adria Bank</t>
  </si>
  <si>
    <t>Veleučilišta i visoke škole</t>
  </si>
  <si>
    <t>Otplata glavnice HŽ putnički prijevoz</t>
  </si>
  <si>
    <t>Primici od prodaje dionica i udjela u glavnici trgovačkih društava u javnom sektoru</t>
  </si>
  <si>
    <t>Dionice i udjeli u glavnici osiguravajućih društava u javnom sektoru</t>
  </si>
  <si>
    <t>Dionice i udjeli u glavnici trgovačkih društava u javnom sektoru</t>
  </si>
  <si>
    <t>Izdaci za depozite u tuzemnim kreditnim i ostalim financijskim institucijama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</si>
</sst>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  <numFmt numFmtId="213" formatCode="&quot;True&quot;;&quot;True&quot;;&quot;False&quot;"/>
    <numFmt numFmtId="214" formatCode="[$¥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8" fillId="0" borderId="0" xfId="56" applyFont="1" applyFill="1" applyBorder="1">
      <alignment/>
      <protection/>
    </xf>
    <xf numFmtId="0" fontId="8" fillId="0" borderId="0" xfId="56" applyFont="1" applyFill="1">
      <alignment/>
      <protection/>
    </xf>
    <xf numFmtId="4" fontId="7" fillId="0" borderId="0" xfId="56" applyNumberFormat="1" applyFont="1" applyFill="1">
      <alignment/>
      <protection/>
    </xf>
    <xf numFmtId="3" fontId="8" fillId="0" borderId="0" xfId="0" applyNumberFormat="1" applyFont="1" applyFill="1" applyBorder="1" applyAlignment="1">
      <alignment horizontal="right"/>
    </xf>
    <xf numFmtId="0" fontId="8" fillId="0" borderId="0" xfId="56" applyFont="1" applyFill="1" applyBorder="1">
      <alignment/>
      <protection/>
    </xf>
    <xf numFmtId="0" fontId="8" fillId="0" borderId="0" xfId="56" applyFont="1" applyFill="1">
      <alignment/>
      <protection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2" fillId="0" borderId="0" xfId="56" applyFont="1" applyFill="1">
      <alignment/>
      <protection/>
    </xf>
    <xf numFmtId="4" fontId="7" fillId="0" borderId="0" xfId="94" applyNumberFormat="1" applyFont="1" applyFill="1" applyBorder="1">
      <alignment horizontal="right" vertical="center"/>
    </xf>
    <xf numFmtId="0" fontId="15" fillId="0" borderId="0" xfId="56" applyFont="1" applyFill="1" applyBorder="1">
      <alignment/>
      <protection/>
    </xf>
    <xf numFmtId="4" fontId="9" fillId="0" borderId="0" xfId="52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>
      <alignment/>
      <protection/>
    </xf>
    <xf numFmtId="4" fontId="7" fillId="0" borderId="0" xfId="56" applyNumberFormat="1" applyFont="1" applyFill="1" applyBorder="1" applyAlignment="1">
      <alignment horizontal="right" vertical="top"/>
      <protection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56" applyNumberFormat="1" applyFont="1" applyFill="1">
      <alignment/>
      <protection/>
    </xf>
    <xf numFmtId="4" fontId="8" fillId="0" borderId="0" xfId="56" applyNumberFormat="1" applyFont="1" applyFill="1">
      <alignment/>
      <protection/>
    </xf>
    <xf numFmtId="0" fontId="17" fillId="0" borderId="0" xfId="56" applyFont="1" applyFill="1" applyBorder="1">
      <alignment/>
      <protection/>
    </xf>
    <xf numFmtId="0" fontId="17" fillId="0" borderId="0" xfId="56" applyFont="1" applyFill="1">
      <alignment/>
      <protection/>
    </xf>
    <xf numFmtId="4" fontId="12" fillId="0" borderId="0" xfId="56" applyNumberFormat="1" applyFont="1" applyFill="1">
      <alignment/>
      <protection/>
    </xf>
    <xf numFmtId="0" fontId="12" fillId="0" borderId="0" xfId="56" applyFont="1" applyFill="1" applyBorder="1">
      <alignment/>
      <protection/>
    </xf>
    <xf numFmtId="0" fontId="17" fillId="0" borderId="0" xfId="56" applyFont="1" applyFill="1" applyBorder="1" applyAlignment="1">
      <alignment vertical="top"/>
      <protection/>
    </xf>
    <xf numFmtId="0" fontId="17" fillId="0" borderId="0" xfId="56" applyFont="1" applyFill="1" applyAlignment="1">
      <alignment vertical="top"/>
      <protection/>
    </xf>
    <xf numFmtId="4" fontId="12" fillId="0" borderId="0" xfId="56" applyNumberFormat="1" applyFont="1" applyFill="1" applyAlignment="1">
      <alignment vertical="top"/>
      <protection/>
    </xf>
    <xf numFmtId="4" fontId="7" fillId="0" borderId="0" xfId="56" applyNumberFormat="1" applyFont="1" applyFill="1" applyBorder="1" applyAlignment="1">
      <alignment horizontal="right" vertical="top"/>
      <protection/>
    </xf>
    <xf numFmtId="2" fontId="7" fillId="0" borderId="0" xfId="56" applyNumberFormat="1" applyFont="1" applyFill="1" applyBorder="1" applyAlignment="1">
      <alignment horizontal="right" vertical="top"/>
      <protection/>
    </xf>
    <xf numFmtId="4" fontId="8" fillId="0" borderId="12" xfId="52" applyNumberFormat="1" applyFont="1" applyFill="1" applyBorder="1" applyAlignment="1">
      <alignment horizontal="center" vertical="top" wrapText="1"/>
      <protection/>
    </xf>
    <xf numFmtId="2" fontId="8" fillId="0" borderId="12" xfId="53" applyNumberFormat="1" applyFont="1" applyFill="1" applyBorder="1" applyAlignment="1">
      <alignment horizontal="center" vertical="top" wrapText="1"/>
      <protection/>
    </xf>
    <xf numFmtId="0" fontId="14" fillId="0" borderId="12" xfId="55" applyFont="1" applyFill="1" applyBorder="1" applyAlignment="1">
      <alignment horizontal="center" vertical="top" wrapText="1"/>
      <protection/>
    </xf>
    <xf numFmtId="3" fontId="14" fillId="0" borderId="12" xfId="52" applyNumberFormat="1" applyFont="1" applyFill="1" applyBorder="1" applyAlignment="1">
      <alignment horizontal="center" vertical="top" wrapText="1"/>
      <protection/>
    </xf>
    <xf numFmtId="2" fontId="14" fillId="0" borderId="12" xfId="53" applyNumberFormat="1" applyFont="1" applyFill="1" applyBorder="1" applyAlignment="1">
      <alignment horizontal="right" vertical="top" wrapText="1"/>
      <protection/>
    </xf>
    <xf numFmtId="3" fontId="8" fillId="0" borderId="0" xfId="56" applyNumberFormat="1" applyFont="1" applyFill="1" applyBorder="1" applyAlignment="1">
      <alignment vertical="top"/>
      <protection/>
    </xf>
    <xf numFmtId="0" fontId="8" fillId="0" borderId="0" xfId="56" applyNumberFormat="1" applyFont="1" applyFill="1" applyBorder="1" applyAlignment="1">
      <alignment vertical="top"/>
      <protection/>
    </xf>
    <xf numFmtId="0" fontId="8" fillId="0" borderId="0" xfId="56" applyNumberFormat="1" applyFont="1" applyFill="1" applyBorder="1" applyAlignment="1">
      <alignment horizontal="center" vertical="top"/>
      <protection/>
    </xf>
    <xf numFmtId="3" fontId="8" fillId="0" borderId="0" xfId="54" applyNumberFormat="1" applyFont="1" applyFill="1" applyBorder="1" applyAlignment="1" quotePrefix="1">
      <alignment vertical="top"/>
      <protection/>
    </xf>
    <xf numFmtId="4" fontId="8" fillId="0" borderId="0" xfId="56" applyNumberFormat="1" applyFont="1" applyFill="1" applyBorder="1" applyAlignment="1">
      <alignment horizontal="right" vertical="top"/>
      <protection/>
    </xf>
    <xf numFmtId="0" fontId="16" fillId="0" borderId="0" xfId="54" applyFont="1" applyFill="1" applyBorder="1" applyAlignment="1">
      <alignment horizontal="left" vertical="top"/>
      <protection/>
    </xf>
    <xf numFmtId="4" fontId="16" fillId="0" borderId="0" xfId="54" applyNumberFormat="1" applyFont="1" applyFill="1" applyBorder="1" applyAlignment="1">
      <alignment horizontal="right" vertical="top"/>
      <protection/>
    </xf>
    <xf numFmtId="196" fontId="8" fillId="0" borderId="0" xfId="54" applyNumberFormat="1" applyFont="1" applyFill="1" applyBorder="1" applyAlignment="1" quotePrefix="1">
      <alignment vertical="top"/>
      <protection/>
    </xf>
    <xf numFmtId="0" fontId="7" fillId="0" borderId="0" xfId="56" applyFont="1" applyFill="1" applyBorder="1" applyAlignment="1">
      <alignment vertical="top"/>
      <protection/>
    </xf>
    <xf numFmtId="0" fontId="8" fillId="0" borderId="0" xfId="56" applyNumberFormat="1" applyFont="1" applyFill="1" applyBorder="1" applyAlignment="1" quotePrefix="1">
      <alignment vertical="top"/>
      <protection/>
    </xf>
    <xf numFmtId="0" fontId="8" fillId="0" borderId="0" xfId="56" applyNumberFormat="1" applyFont="1" applyFill="1" applyBorder="1" applyAlignment="1" quotePrefix="1">
      <alignment horizontal="center" vertical="top"/>
      <protection/>
    </xf>
    <xf numFmtId="3" fontId="8" fillId="0" borderId="0" xfId="56" applyNumberFormat="1" applyFont="1" applyFill="1" applyBorder="1" applyAlignment="1" quotePrefix="1">
      <alignment vertical="top" wrapText="1"/>
      <protection/>
    </xf>
    <xf numFmtId="3" fontId="8" fillId="0" borderId="0" xfId="56" applyNumberFormat="1" applyFont="1" applyFill="1" applyBorder="1" applyAlignment="1">
      <alignment vertical="top" wrapText="1"/>
      <protection/>
    </xf>
    <xf numFmtId="0" fontId="7" fillId="0" borderId="0" xfId="56" applyNumberFormat="1" applyFont="1" applyFill="1" applyBorder="1" applyAlignment="1" quotePrefix="1">
      <alignment vertical="top"/>
      <protection/>
    </xf>
    <xf numFmtId="0" fontId="7" fillId="0" borderId="0" xfId="56" applyNumberFormat="1" applyFont="1" applyFill="1" applyBorder="1" applyAlignment="1" quotePrefix="1">
      <alignment horizontal="center" vertical="top"/>
      <protection/>
    </xf>
    <xf numFmtId="3" fontId="7" fillId="0" borderId="0" xfId="54" applyNumberFormat="1" applyFont="1" applyBorder="1" applyAlignment="1">
      <alignment horizontal="left" vertical="top" wrapText="1"/>
      <protection/>
    </xf>
    <xf numFmtId="4" fontId="7" fillId="0" borderId="0" xfId="54" applyNumberFormat="1" applyFont="1" applyFill="1" applyBorder="1" applyAlignment="1">
      <alignment horizontal="right" vertical="top"/>
      <protection/>
    </xf>
    <xf numFmtId="3" fontId="10" fillId="0" borderId="0" xfId="54" applyNumberFormat="1" applyFont="1" applyBorder="1" applyAlignment="1">
      <alignment horizontal="left" vertical="top" wrapText="1"/>
      <protection/>
    </xf>
    <xf numFmtId="3" fontId="8" fillId="0" borderId="0" xfId="54" applyNumberFormat="1" applyFont="1" applyBorder="1" applyAlignment="1">
      <alignment horizontal="left" vertical="top" wrapText="1"/>
      <protection/>
    </xf>
    <xf numFmtId="3" fontId="10" fillId="0" borderId="0" xfId="54" applyNumberFormat="1" applyFont="1" applyBorder="1" applyAlignment="1">
      <alignment horizontal="left" vertical="top"/>
      <protection/>
    </xf>
    <xf numFmtId="0" fontId="7" fillId="0" borderId="0" xfId="56" applyNumberFormat="1" applyFont="1" applyFill="1" applyBorder="1" applyAlignment="1" quotePrefix="1">
      <alignment horizontal="right" vertical="top"/>
      <protection/>
    </xf>
    <xf numFmtId="0" fontId="10" fillId="0" borderId="0" xfId="54" applyNumberFormat="1" applyFont="1" applyBorder="1" applyAlignment="1" quotePrefix="1">
      <alignment horizontal="right" vertical="top"/>
      <protection/>
    </xf>
    <xf numFmtId="3" fontId="10" fillId="0" borderId="0" xfId="54" applyNumberFormat="1" applyFont="1" applyBorder="1" applyAlignment="1">
      <alignment horizontal="center" vertical="top"/>
      <protection/>
    </xf>
    <xf numFmtId="3" fontId="11" fillId="0" borderId="0" xfId="54" applyNumberFormat="1" applyFont="1" applyBorder="1" applyAlignment="1">
      <alignment horizontal="left" vertical="top"/>
      <protection/>
    </xf>
    <xf numFmtId="4" fontId="8" fillId="0" borderId="0" xfId="56" applyNumberFormat="1" applyFont="1" applyFill="1" applyBorder="1" applyAlignment="1">
      <alignment horizontal="right" vertical="top"/>
      <protection/>
    </xf>
    <xf numFmtId="0" fontId="8" fillId="0" borderId="0" xfId="56" applyFont="1" applyFill="1" applyBorder="1" applyAlignment="1">
      <alignment vertical="top"/>
      <protection/>
    </xf>
    <xf numFmtId="0" fontId="8" fillId="0" borderId="0" xfId="56" applyFont="1" applyFill="1" applyBorder="1" applyAlignment="1">
      <alignment horizontal="center" vertical="top"/>
      <protection/>
    </xf>
    <xf numFmtId="3" fontId="7" fillId="0" borderId="0" xfId="56" applyNumberFormat="1" applyFont="1" applyFill="1" applyBorder="1" applyAlignment="1">
      <alignment vertical="top"/>
      <protection/>
    </xf>
    <xf numFmtId="0" fontId="7" fillId="0" borderId="0" xfId="56" applyNumberFormat="1" applyFont="1" applyFill="1" applyBorder="1" applyAlignment="1">
      <alignment vertical="top"/>
      <protection/>
    </xf>
    <xf numFmtId="0" fontId="7" fillId="0" borderId="0" xfId="56" applyNumberFormat="1" applyFont="1" applyFill="1" applyBorder="1" applyAlignment="1">
      <alignment horizontal="center" vertical="top"/>
      <protection/>
    </xf>
    <xf numFmtId="3" fontId="7" fillId="0" borderId="0" xfId="56" applyNumberFormat="1" applyFont="1" applyFill="1" applyBorder="1" applyAlignment="1" quotePrefix="1">
      <alignment vertical="top" wrapText="1"/>
      <protection/>
    </xf>
    <xf numFmtId="3" fontId="7" fillId="0" borderId="0" xfId="56" applyNumberFormat="1" applyFont="1" applyFill="1" applyBorder="1" applyAlignment="1">
      <alignment vertical="top" wrapText="1"/>
      <protection/>
    </xf>
    <xf numFmtId="0" fontId="7" fillId="0" borderId="0" xfId="0" applyNumberFormat="1" applyFont="1" applyFill="1" applyBorder="1" applyAlignment="1" quotePrefix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0" fontId="7" fillId="0" borderId="0" xfId="56" applyNumberFormat="1" applyFont="1" applyFill="1" applyBorder="1" applyAlignment="1" quotePrefix="1">
      <alignment horizontal="center" vertical="top" wrapText="1"/>
      <protection/>
    </xf>
    <xf numFmtId="0" fontId="7" fillId="0" borderId="0" xfId="56" applyFont="1" applyFill="1" applyBorder="1" applyAlignment="1">
      <alignment vertical="top" wrapText="1"/>
      <protection/>
    </xf>
    <xf numFmtId="0" fontId="7" fillId="0" borderId="0" xfId="56" applyNumberFormat="1" applyFont="1" applyFill="1" applyBorder="1" applyAlignment="1">
      <alignment horizontal="right" vertical="top"/>
      <protection/>
    </xf>
    <xf numFmtId="3" fontId="11" fillId="0" borderId="0" xfId="54" applyNumberFormat="1" applyFont="1" applyFill="1" applyBorder="1" applyAlignment="1">
      <alignment vertical="top" wrapText="1"/>
      <protection/>
    </xf>
    <xf numFmtId="0" fontId="10" fillId="0" borderId="0" xfId="54" applyFont="1" applyFill="1" applyBorder="1" applyAlignment="1">
      <alignment horizontal="right" vertical="top"/>
      <protection/>
    </xf>
    <xf numFmtId="3" fontId="10" fillId="0" borderId="0" xfId="54" applyNumberFormat="1" applyFont="1" applyFill="1" applyBorder="1" applyAlignment="1" quotePrefix="1">
      <alignment horizontal="center" vertical="top" wrapText="1"/>
      <protection/>
    </xf>
    <xf numFmtId="3" fontId="10" fillId="0" borderId="0" xfId="54" applyNumberFormat="1" applyFont="1" applyFill="1" applyBorder="1" applyAlignment="1" quotePrefix="1">
      <alignment horizontal="left" vertical="top" wrapText="1"/>
      <protection/>
    </xf>
    <xf numFmtId="3" fontId="10" fillId="0" borderId="0" xfId="54" applyNumberFormat="1" applyFont="1" applyFill="1" applyBorder="1" applyAlignment="1">
      <alignment horizontal="center" vertical="top" wrapText="1"/>
      <protection/>
    </xf>
    <xf numFmtId="3" fontId="10" fillId="0" borderId="0" xfId="54" applyNumberFormat="1" applyFont="1" applyFill="1" applyBorder="1" applyAlignment="1">
      <alignment horizontal="left" vertical="top" wrapText="1"/>
      <protection/>
    </xf>
    <xf numFmtId="3" fontId="11" fillId="0" borderId="0" xfId="54" applyNumberFormat="1" applyFont="1" applyFill="1" applyBorder="1" applyAlignment="1" quotePrefix="1">
      <alignment horizontal="left" vertical="top" wrapText="1"/>
      <protection/>
    </xf>
    <xf numFmtId="0" fontId="10" fillId="0" borderId="0" xfId="54" applyFont="1" applyFill="1" applyBorder="1" applyAlignment="1">
      <alignment horizontal="right" vertical="top"/>
      <protection/>
    </xf>
    <xf numFmtId="3" fontId="10" fillId="0" borderId="0" xfId="54" applyNumberFormat="1" applyFont="1" applyFill="1" applyBorder="1" applyAlignment="1" quotePrefix="1">
      <alignment horizontal="left" vertical="top" wrapText="1"/>
      <protection/>
    </xf>
    <xf numFmtId="3" fontId="11" fillId="0" borderId="0" xfId="54" applyNumberFormat="1" applyFont="1" applyFill="1" applyBorder="1" applyAlignment="1" quotePrefix="1">
      <alignment horizontal="left" vertical="top" wrapText="1"/>
      <protection/>
    </xf>
    <xf numFmtId="0" fontId="10" fillId="0" borderId="0" xfId="54" applyFont="1" applyFill="1" applyBorder="1" applyAlignment="1">
      <alignment horizontal="center" vertical="top"/>
      <protection/>
    </xf>
    <xf numFmtId="0" fontId="9" fillId="0" borderId="12" xfId="55" applyFont="1" applyFill="1" applyBorder="1" applyAlignment="1">
      <alignment horizontal="center" vertical="top" wrapText="1"/>
      <protection/>
    </xf>
    <xf numFmtId="4" fontId="9" fillId="0" borderId="12" xfId="52" applyNumberFormat="1" applyFont="1" applyFill="1" applyBorder="1" applyAlignment="1">
      <alignment horizontal="center" vertical="top" wrapText="1"/>
      <protection/>
    </xf>
    <xf numFmtId="3" fontId="8" fillId="0" borderId="0" xfId="54" applyNumberFormat="1" applyFont="1" applyFill="1" applyBorder="1" applyAlignment="1">
      <alignment vertical="top"/>
      <protection/>
    </xf>
    <xf numFmtId="0" fontId="7" fillId="0" borderId="0" xfId="54" applyNumberFormat="1" applyFont="1" applyFill="1" applyBorder="1" applyAlignment="1">
      <alignment horizontal="center" vertical="top"/>
      <protection/>
    </xf>
    <xf numFmtId="3" fontId="8" fillId="0" borderId="0" xfId="54" applyNumberFormat="1" applyFont="1" applyFill="1" applyBorder="1" applyAlignment="1">
      <alignment vertical="top" wrapText="1"/>
      <protection/>
    </xf>
    <xf numFmtId="0" fontId="12" fillId="0" borderId="0" xfId="56" applyNumberFormat="1" applyFont="1" applyFill="1" applyBorder="1" applyAlignment="1">
      <alignment vertical="top"/>
      <protection/>
    </xf>
    <xf numFmtId="3" fontId="12" fillId="0" borderId="0" xfId="56" applyNumberFormat="1" applyFont="1" applyFill="1" applyBorder="1" applyAlignment="1" quotePrefix="1">
      <alignment vertical="top" wrapText="1"/>
      <protection/>
    </xf>
    <xf numFmtId="4" fontId="12" fillId="0" borderId="0" xfId="56" applyNumberFormat="1" applyFont="1" applyFill="1" applyBorder="1" applyAlignment="1">
      <alignment horizontal="right" vertical="top"/>
      <protection/>
    </xf>
    <xf numFmtId="3" fontId="12" fillId="0" borderId="0" xfId="0" applyNumberFormat="1" applyFont="1" applyFill="1" applyBorder="1" applyAlignment="1" quotePrefix="1">
      <alignment horizontal="left" vertical="top"/>
    </xf>
    <xf numFmtId="4" fontId="12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 quotePrefix="1">
      <alignment horizontal="left" vertical="top"/>
    </xf>
    <xf numFmtId="4" fontId="7" fillId="0" borderId="0" xfId="0" applyNumberFormat="1" applyFont="1" applyFill="1" applyBorder="1" applyAlignment="1">
      <alignment horizontal="right" vertical="top"/>
    </xf>
    <xf numFmtId="3" fontId="7" fillId="36" borderId="0" xfId="56" applyNumberFormat="1" applyFont="1" applyFill="1" applyBorder="1" applyAlignment="1">
      <alignment vertical="top" wrapText="1"/>
      <protection/>
    </xf>
    <xf numFmtId="4" fontId="12" fillId="0" borderId="0" xfId="56" applyNumberFormat="1" applyFont="1" applyFill="1" applyBorder="1" applyAlignment="1">
      <alignment horizontal="right" vertical="top"/>
      <protection/>
    </xf>
    <xf numFmtId="3" fontId="8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top"/>
    </xf>
    <xf numFmtId="0" fontId="7" fillId="0" borderId="0" xfId="56" applyFont="1" applyFill="1" applyAlignment="1">
      <alignment vertical="top"/>
      <protection/>
    </xf>
    <xf numFmtId="3" fontId="7" fillId="0" borderId="0" xfId="51" applyNumberFormat="1" applyFont="1" applyFill="1" applyBorder="1" applyAlignment="1" quotePrefix="1">
      <alignment horizontal="left" vertical="top" wrapText="1"/>
      <protection/>
    </xf>
    <xf numFmtId="4" fontId="7" fillId="0" borderId="0" xfId="0" applyNumberFormat="1" applyFont="1" applyFill="1" applyBorder="1" applyAlignment="1">
      <alignment horizontal="right" vertical="top"/>
    </xf>
    <xf numFmtId="3" fontId="7" fillId="0" borderId="0" xfId="51" applyNumberFormat="1" applyFont="1" applyFill="1" applyBorder="1" applyAlignment="1">
      <alignment vertical="top" wrapText="1"/>
      <protection/>
    </xf>
    <xf numFmtId="0" fontId="13" fillId="0" borderId="0" xfId="0" applyFont="1" applyFill="1" applyBorder="1" applyAlignment="1">
      <alignment vertical="top" wrapText="1"/>
    </xf>
    <xf numFmtId="3" fontId="13" fillId="0" borderId="0" xfId="51" applyNumberFormat="1" applyFont="1" applyFill="1" applyBorder="1" applyAlignment="1">
      <alignment vertical="top" wrapText="1"/>
      <protection/>
    </xf>
    <xf numFmtId="4" fontId="7" fillId="0" borderId="0" xfId="56" applyNumberFormat="1" applyFont="1" applyFill="1" applyAlignment="1">
      <alignment vertical="top"/>
      <protection/>
    </xf>
    <xf numFmtId="0" fontId="7" fillId="0" borderId="0" xfId="0" applyFont="1" applyFill="1" applyBorder="1" applyAlignment="1">
      <alignment vertical="top" wrapText="1"/>
    </xf>
    <xf numFmtId="4" fontId="7" fillId="0" borderId="0" xfId="51" applyNumberFormat="1" applyFont="1" applyFill="1" applyBorder="1" applyAlignment="1">
      <alignment horizontal="right" vertical="top" wrapText="1"/>
      <protection/>
    </xf>
    <xf numFmtId="0" fontId="12" fillId="0" borderId="0" xfId="56" applyNumberFormat="1" applyFont="1" applyFill="1" applyBorder="1" applyAlignment="1">
      <alignment horizontal="center" vertical="top"/>
      <protection/>
    </xf>
    <xf numFmtId="0" fontId="12" fillId="0" borderId="0" xfId="56" applyFont="1" applyFill="1" applyBorder="1" applyAlignment="1">
      <alignment vertical="top"/>
      <protection/>
    </xf>
    <xf numFmtId="3" fontId="13" fillId="0" borderId="0" xfId="51" applyNumberFormat="1" applyFont="1" applyFill="1" applyBorder="1" applyAlignment="1">
      <alignment vertical="top" wrapText="1"/>
      <protection/>
    </xf>
    <xf numFmtId="4" fontId="12" fillId="0" borderId="0" xfId="51" applyNumberFormat="1" applyFont="1" applyFill="1" applyBorder="1" applyAlignment="1">
      <alignment horizontal="right" vertical="top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56" applyFont="1" applyFill="1" applyBorder="1" applyAlignment="1">
      <alignment horizontal="center" vertical="top"/>
      <protection/>
    </xf>
    <xf numFmtId="0" fontId="17" fillId="0" borderId="0" xfId="56" applyNumberFormat="1" applyFont="1" applyFill="1" applyBorder="1" applyAlignment="1">
      <alignment vertical="top"/>
      <protection/>
    </xf>
    <xf numFmtId="0" fontId="12" fillId="0" borderId="0" xfId="56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7" fillId="0" borderId="0" xfId="56" applyFont="1" applyFill="1" applyAlignment="1">
      <alignment vertical="top"/>
      <protection/>
    </xf>
    <xf numFmtId="4" fontId="7" fillId="0" borderId="0" xfId="56" applyNumberFormat="1" applyFont="1" applyFill="1" applyAlignment="1">
      <alignment vertical="top"/>
      <protection/>
    </xf>
    <xf numFmtId="3" fontId="7" fillId="0" borderId="0" xfId="51" applyNumberFormat="1" applyFont="1" applyFill="1" applyBorder="1" applyAlignment="1">
      <alignment horizontal="left" vertical="top" wrapText="1"/>
      <protection/>
    </xf>
    <xf numFmtId="3" fontId="8" fillId="0" borderId="0" xfId="51" applyNumberFormat="1" applyFont="1" applyFill="1" applyBorder="1" applyAlignment="1">
      <alignment horizontal="left" vertical="top" wrapText="1"/>
      <protection/>
    </xf>
    <xf numFmtId="0" fontId="12" fillId="0" borderId="0" xfId="56" applyNumberFormat="1" applyFont="1" applyFill="1" applyBorder="1" applyAlignment="1" quotePrefix="1">
      <alignment vertical="top" wrapText="1"/>
      <protection/>
    </xf>
    <xf numFmtId="3" fontId="12" fillId="0" borderId="0" xfId="56" applyNumberFormat="1" applyFont="1" applyFill="1" applyBorder="1" applyAlignment="1" quotePrefix="1">
      <alignment horizontal="center" vertical="top" wrapText="1"/>
      <protection/>
    </xf>
    <xf numFmtId="0" fontId="8" fillId="0" borderId="0" xfId="56" applyFont="1" applyFill="1" applyAlignment="1">
      <alignment vertical="top"/>
      <protection/>
    </xf>
    <xf numFmtId="0" fontId="7" fillId="0" borderId="0" xfId="56" applyFont="1" applyFill="1" applyAlignment="1" quotePrefix="1">
      <alignment horizontal="center" vertical="top"/>
      <protection/>
    </xf>
    <xf numFmtId="0" fontId="8" fillId="0" borderId="0" xfId="56" applyFont="1" applyFill="1" applyAlignment="1">
      <alignment vertical="top"/>
      <protection/>
    </xf>
    <xf numFmtId="4" fontId="8" fillId="0" borderId="0" xfId="56" applyNumberFormat="1" applyFont="1" applyFill="1" applyAlignment="1">
      <alignment vertical="top"/>
      <protection/>
    </xf>
    <xf numFmtId="0" fontId="12" fillId="0" borderId="0" xfId="56" applyFont="1" applyFill="1" applyAlignment="1">
      <alignment vertical="top"/>
      <protection/>
    </xf>
    <xf numFmtId="3" fontId="8" fillId="0" borderId="0" xfId="54" applyNumberFormat="1" applyFont="1" applyFill="1" applyBorder="1" applyAlignment="1" quotePrefix="1">
      <alignment horizontal="left" vertical="top" wrapText="1"/>
      <protection/>
    </xf>
    <xf numFmtId="0" fontId="12" fillId="0" borderId="0" xfId="54" applyNumberFormat="1" applyFont="1" applyFill="1" applyBorder="1" applyAlignment="1">
      <alignment horizontal="right" vertical="top"/>
      <protection/>
    </xf>
    <xf numFmtId="3" fontId="12" fillId="0" borderId="0" xfId="54" applyNumberFormat="1" applyFont="1" applyFill="1" applyBorder="1" applyAlignment="1" quotePrefix="1">
      <alignment horizontal="left" vertical="top" wrapText="1"/>
      <protection/>
    </xf>
    <xf numFmtId="4" fontId="12" fillId="0" borderId="0" xfId="54" applyNumberFormat="1" applyFont="1" applyFill="1" applyBorder="1" applyAlignment="1">
      <alignment horizontal="right" vertical="top"/>
      <protection/>
    </xf>
    <xf numFmtId="3" fontId="12" fillId="0" borderId="0" xfId="56" applyNumberFormat="1" applyFont="1" applyFill="1" applyBorder="1" applyAlignment="1">
      <alignment vertical="top"/>
      <protection/>
    </xf>
    <xf numFmtId="3" fontId="12" fillId="0" borderId="0" xfId="51" applyNumberFormat="1" applyFont="1" applyFill="1" applyBorder="1" applyAlignment="1">
      <alignment horizontal="left" vertical="top" wrapText="1"/>
      <protection/>
    </xf>
    <xf numFmtId="4" fontId="7" fillId="0" borderId="0" xfId="56" applyNumberFormat="1" applyFont="1" applyFill="1" applyAlignment="1">
      <alignment horizontal="right" vertical="top"/>
      <protection/>
    </xf>
    <xf numFmtId="0" fontId="8" fillId="0" borderId="0" xfId="56" applyFont="1" applyFill="1" applyBorder="1" applyAlignment="1" quotePrefix="1">
      <alignment horizontal="left" vertical="top"/>
      <protection/>
    </xf>
    <xf numFmtId="3" fontId="7" fillId="0" borderId="0" xfId="56" applyNumberFormat="1" applyFont="1" applyFill="1" applyBorder="1" applyAlignment="1">
      <alignment horizontal="justify" vertical="top"/>
      <protection/>
    </xf>
    <xf numFmtId="3" fontId="7" fillId="0" borderId="0" xfId="56" applyNumberFormat="1" applyFont="1" applyFill="1" applyBorder="1" applyAlignment="1">
      <alignment horizontal="center" vertical="top"/>
      <protection/>
    </xf>
    <xf numFmtId="3" fontId="8" fillId="0" borderId="0" xfId="56" applyNumberFormat="1" applyFont="1" applyFill="1" applyBorder="1" applyAlignment="1">
      <alignment horizontal="left" vertical="top"/>
      <protection/>
    </xf>
    <xf numFmtId="3" fontId="8" fillId="0" borderId="0" xfId="56" applyNumberFormat="1" applyFont="1" applyFill="1" applyBorder="1" applyAlignment="1">
      <alignment horizontal="center" vertical="top"/>
      <protection/>
    </xf>
    <xf numFmtId="3" fontId="7" fillId="0" borderId="0" xfId="56" applyNumberFormat="1" applyFont="1" applyFill="1" applyBorder="1" applyAlignment="1" quotePrefix="1">
      <alignment horizontal="left" vertical="top"/>
      <protection/>
    </xf>
    <xf numFmtId="0" fontId="8" fillId="0" borderId="0" xfId="56" applyNumberFormat="1" applyFont="1" applyFill="1" applyAlignment="1">
      <alignment horizontal="center" vertical="top"/>
      <protection/>
    </xf>
    <xf numFmtId="3" fontId="7" fillId="0" borderId="0" xfId="56" applyNumberFormat="1" applyFont="1" applyFill="1" applyAlignment="1">
      <alignment vertical="top"/>
      <protection/>
    </xf>
    <xf numFmtId="2" fontId="7" fillId="0" borderId="0" xfId="56" applyNumberFormat="1" applyFont="1" applyFill="1" applyAlignment="1">
      <alignment horizontal="right" vertical="top"/>
      <protection/>
    </xf>
    <xf numFmtId="3" fontId="8" fillId="0" borderId="0" xfId="56" applyNumberFormat="1" applyFont="1" applyFill="1" applyAlignment="1">
      <alignment horizontal="center" vertical="top"/>
      <protection/>
    </xf>
    <xf numFmtId="3" fontId="7" fillId="0" borderId="0" xfId="56" applyNumberFormat="1" applyFont="1" applyFill="1" applyAlignment="1" quotePrefix="1">
      <alignment horizontal="left" vertical="top"/>
      <protection/>
    </xf>
    <xf numFmtId="3" fontId="7" fillId="0" borderId="0" xfId="56" applyNumberFormat="1" applyFont="1" applyFill="1" applyAlignment="1">
      <alignment horizontal="justify" vertical="top"/>
      <protection/>
    </xf>
    <xf numFmtId="3" fontId="8" fillId="0" borderId="0" xfId="56" applyNumberFormat="1" applyFont="1" applyFill="1" applyAlignment="1">
      <alignment vertical="top"/>
      <protection/>
    </xf>
    <xf numFmtId="0" fontId="8" fillId="0" borderId="0" xfId="56" applyNumberFormat="1" applyFont="1" applyFill="1" applyAlignment="1" quotePrefix="1">
      <alignment horizontal="center" vertical="top"/>
      <protection/>
    </xf>
    <xf numFmtId="3" fontId="7" fillId="0" borderId="0" xfId="56" applyNumberFormat="1" applyFont="1" applyFill="1" applyAlignment="1">
      <alignment horizontal="left" vertical="top"/>
      <protection/>
    </xf>
    <xf numFmtId="0" fontId="7" fillId="0" borderId="0" xfId="56" applyNumberFormat="1" applyFont="1" applyFill="1" applyAlignment="1">
      <alignment horizontal="center" vertical="top"/>
      <protection/>
    </xf>
    <xf numFmtId="3" fontId="7" fillId="0" borderId="0" xfId="56" applyNumberFormat="1" applyFont="1" applyFill="1" applyAlignment="1">
      <alignment horizontal="center" vertical="top"/>
      <protection/>
    </xf>
    <xf numFmtId="0" fontId="8" fillId="0" borderId="0" xfId="56" applyFont="1" applyFill="1" applyAlignment="1">
      <alignment horizontal="justify" vertical="top"/>
      <protection/>
    </xf>
    <xf numFmtId="0" fontId="8" fillId="0" borderId="0" xfId="56" applyFont="1" applyFill="1" applyAlignment="1" quotePrefix="1">
      <alignment horizontal="left" vertical="top"/>
      <protection/>
    </xf>
    <xf numFmtId="3" fontId="7" fillId="0" borderId="0" xfId="0" applyNumberFormat="1" applyFont="1" applyFill="1" applyBorder="1" applyAlignment="1">
      <alignment horizontal="left" vertical="top" wrapText="1"/>
    </xf>
    <xf numFmtId="0" fontId="8" fillId="0" borderId="13" xfId="56" applyFont="1" applyFill="1" applyBorder="1" applyAlignment="1" quotePrefix="1">
      <alignment horizontal="left" vertical="top"/>
      <protection/>
    </xf>
    <xf numFmtId="3" fontId="14" fillId="0" borderId="12" xfId="56" applyNumberFormat="1" applyFont="1" applyFill="1" applyBorder="1" applyAlignment="1">
      <alignment horizontal="center" vertical="top" wrapText="1"/>
      <protection/>
    </xf>
    <xf numFmtId="3" fontId="14" fillId="0" borderId="12" xfId="56" applyNumberFormat="1" applyFont="1" applyFill="1" applyBorder="1" applyAlignment="1" quotePrefix="1">
      <alignment horizontal="center" vertical="top" wrapText="1"/>
      <protection/>
    </xf>
    <xf numFmtId="3" fontId="8" fillId="0" borderId="12" xfId="56" applyNumberFormat="1" applyFont="1" applyFill="1" applyBorder="1" applyAlignment="1">
      <alignment horizontal="center" vertical="top" wrapText="1"/>
      <protection/>
    </xf>
    <xf numFmtId="3" fontId="8" fillId="0" borderId="12" xfId="56" applyNumberFormat="1" applyFont="1" applyFill="1" applyBorder="1" applyAlignment="1" quotePrefix="1">
      <alignment horizontal="center" vertical="top" wrapText="1"/>
      <protection/>
    </xf>
    <xf numFmtId="0" fontId="8" fillId="0" borderId="12" xfId="55" applyFont="1" applyFill="1" applyBorder="1" applyAlignment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left" vertical="top" wrapText="1"/>
    </xf>
  </cellXfs>
  <cellStyles count="9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Obično_Polugodišnji-sabor" xfId="52"/>
    <cellStyle name="Obično_prihodi 2005" xfId="53"/>
    <cellStyle name="Obično_Raeun financiranja 06-05" xfId="54"/>
    <cellStyle name="Obično_Rebalans 04 - PRIHODI- Zadnji" xfId="55"/>
    <cellStyle name="Obično_Rnfin Rebalans 06. -ANALITIKA (za prilog)" xfId="56"/>
    <cellStyle name="Percent" xfId="57"/>
    <cellStyle name="Povezana ćelija" xfId="58"/>
    <cellStyle name="Followed Hyperlink" xfId="59"/>
    <cellStyle name="Provjera ćelije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ekst objašnjenja" xfId="100"/>
    <cellStyle name="Tekst upozorenja" xfId="101"/>
    <cellStyle name="Ukupni zbroj" xfId="102"/>
    <cellStyle name="Unos" xfId="103"/>
    <cellStyle name="Currency" xfId="104"/>
    <cellStyle name="Currency [0]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92"/>
  <sheetViews>
    <sheetView tabSelected="1" zoomScale="80" zoomScaleNormal="80" zoomScalePageLayoutView="0" workbookViewId="0" topLeftCell="A57">
      <selection activeCell="F244" sqref="E244:F244"/>
    </sheetView>
  </sheetViews>
  <sheetFormatPr defaultColWidth="10.7109375" defaultRowHeight="12.75"/>
  <cols>
    <col min="1" max="1" width="5.140625" style="123" bestFit="1" customWidth="1"/>
    <col min="2" max="2" width="13.140625" style="156" bestFit="1" customWidth="1"/>
    <col min="3" max="3" width="8.140625" style="156" bestFit="1" customWidth="1"/>
    <col min="4" max="4" width="66.7109375" style="123" customWidth="1"/>
    <col min="5" max="6" width="20.421875" style="140" bestFit="1" customWidth="1"/>
    <col min="7" max="7" width="9.7109375" style="149" bestFit="1" customWidth="1"/>
    <col min="8" max="8" width="16.7109375" style="3" bestFit="1" customWidth="1"/>
    <col min="9" max="9" width="19.421875" style="3" bestFit="1" customWidth="1"/>
    <col min="10" max="10" width="21.8515625" style="3" customWidth="1"/>
    <col min="11" max="11" width="7.28125" style="3" customWidth="1"/>
    <col min="12" max="12" width="15.00390625" style="3" customWidth="1"/>
    <col min="13" max="14" width="10.7109375" style="3" customWidth="1"/>
    <col min="15" max="15" width="0.85546875" style="3" customWidth="1"/>
    <col min="16" max="16384" width="10.7109375" style="3" customWidth="1"/>
  </cols>
  <sheetData>
    <row r="1" spans="1:7" s="2" customFormat="1" ht="15.75">
      <c r="A1" s="161" t="s">
        <v>0</v>
      </c>
      <c r="B1" s="161"/>
      <c r="C1" s="161"/>
      <c r="D1" s="161"/>
      <c r="E1" s="31"/>
      <c r="F1" s="31"/>
      <c r="G1" s="32"/>
    </row>
    <row r="2" spans="1:7" s="2" customFormat="1" ht="43.5" customHeight="1">
      <c r="A2" s="166" t="s">
        <v>1</v>
      </c>
      <c r="B2" s="166"/>
      <c r="C2" s="166"/>
      <c r="D2" s="166"/>
      <c r="E2" s="33" t="s">
        <v>147</v>
      </c>
      <c r="F2" s="33" t="s">
        <v>173</v>
      </c>
      <c r="G2" s="34" t="s">
        <v>2</v>
      </c>
    </row>
    <row r="3" spans="1:7" s="16" customFormat="1" ht="11.25">
      <c r="A3" s="162">
        <v>1</v>
      </c>
      <c r="B3" s="163"/>
      <c r="C3" s="163"/>
      <c r="D3" s="35">
        <v>2</v>
      </c>
      <c r="E3" s="36">
        <v>3</v>
      </c>
      <c r="F3" s="36">
        <v>4</v>
      </c>
      <c r="G3" s="37" t="s">
        <v>119</v>
      </c>
    </row>
    <row r="4" spans="1:10" ht="15.75">
      <c r="A4" s="38"/>
      <c r="B4" s="39"/>
      <c r="C4" s="40"/>
      <c r="D4" s="41" t="s">
        <v>3</v>
      </c>
      <c r="E4" s="42">
        <f>E8+E6+E7-E80</f>
        <v>12812289884.890007</v>
      </c>
      <c r="F4" s="42">
        <f>F8+F6+F7-F80</f>
        <v>8851961138.850006</v>
      </c>
      <c r="G4" s="42">
        <f>F4/E4*100</f>
        <v>69.0896101975451</v>
      </c>
      <c r="H4" s="2"/>
      <c r="I4" s="7"/>
      <c r="J4" s="7"/>
    </row>
    <row r="5" spans="1:10" ht="15.75">
      <c r="A5" s="38"/>
      <c r="B5" s="39"/>
      <c r="C5" s="40"/>
      <c r="D5" s="41"/>
      <c r="E5" s="42"/>
      <c r="F5" s="42"/>
      <c r="G5" s="42"/>
      <c r="H5" s="2"/>
      <c r="J5" s="7"/>
    </row>
    <row r="6" spans="1:10" ht="16.5" customHeight="1">
      <c r="A6" s="38"/>
      <c r="B6" s="39"/>
      <c r="C6" s="40"/>
      <c r="D6" s="43" t="s">
        <v>170</v>
      </c>
      <c r="E6" s="44">
        <v>6181590559.209999</v>
      </c>
      <c r="F6" s="44">
        <v>11657085942.29</v>
      </c>
      <c r="G6" s="44">
        <f aca="true" t="shared" si="0" ref="G6:G69">F6/E6*100</f>
        <v>188.5774515577066</v>
      </c>
      <c r="H6" s="2"/>
      <c r="I6" s="7"/>
      <c r="J6" s="7"/>
    </row>
    <row r="7" spans="1:10" ht="16.5" customHeight="1">
      <c r="A7" s="38"/>
      <c r="B7" s="39"/>
      <c r="C7" s="40"/>
      <c r="D7" s="43" t="s">
        <v>171</v>
      </c>
      <c r="E7" s="44">
        <v>-1300155520.2799997</v>
      </c>
      <c r="F7" s="44">
        <v>-7113658390.45</v>
      </c>
      <c r="G7" s="44">
        <f t="shared" si="0"/>
        <v>547.1390367913841</v>
      </c>
      <c r="H7" s="2"/>
      <c r="I7" s="7"/>
      <c r="J7" s="7"/>
    </row>
    <row r="8" spans="1:10" ht="16.5" customHeight="1">
      <c r="A8" s="38">
        <v>8</v>
      </c>
      <c r="B8" s="39"/>
      <c r="C8" s="40"/>
      <c r="D8" s="45" t="s">
        <v>4</v>
      </c>
      <c r="E8" s="42">
        <f>E9+E10+E27+E40+E33</f>
        <v>35063468164.3</v>
      </c>
      <c r="F8" s="42">
        <f>F9+F10+F27+F40+F33</f>
        <v>31609821903.39</v>
      </c>
      <c r="G8" s="42">
        <f t="shared" si="0"/>
        <v>90.15030046449785</v>
      </c>
      <c r="H8" s="2"/>
      <c r="I8" s="7"/>
      <c r="J8" s="7"/>
    </row>
    <row r="9" spans="1:10" ht="9.75" customHeight="1">
      <c r="A9" s="38"/>
      <c r="B9" s="39"/>
      <c r="C9" s="40"/>
      <c r="D9" s="46"/>
      <c r="E9" s="42"/>
      <c r="F9" s="42"/>
      <c r="G9" s="42"/>
      <c r="H9" s="2"/>
      <c r="J9" s="7"/>
    </row>
    <row r="10" spans="1:10" ht="18" customHeight="1">
      <c r="A10" s="38">
        <v>81</v>
      </c>
      <c r="B10" s="47"/>
      <c r="C10" s="48"/>
      <c r="D10" s="49" t="s">
        <v>5</v>
      </c>
      <c r="E10" s="42">
        <f>E11+E14+E16+E19</f>
        <v>804939673.7500001</v>
      </c>
      <c r="F10" s="42">
        <f>F11+F14+F16+F19+F25</f>
        <v>414274704.09</v>
      </c>
      <c r="G10" s="42">
        <f t="shared" si="0"/>
        <v>51.46655303496276</v>
      </c>
      <c r="H10" s="2"/>
      <c r="I10" s="7"/>
      <c r="J10" s="7"/>
    </row>
    <row r="11" spans="1:10" ht="34.5" customHeight="1">
      <c r="A11" s="38">
        <v>812</v>
      </c>
      <c r="B11" s="47"/>
      <c r="C11" s="48"/>
      <c r="D11" s="50" t="s">
        <v>6</v>
      </c>
      <c r="E11" s="42">
        <f>E12+E13</f>
        <v>73040976.54</v>
      </c>
      <c r="F11" s="42">
        <f>F12+F13</f>
        <v>72699780.96</v>
      </c>
      <c r="G11" s="42">
        <f t="shared" si="0"/>
        <v>99.53287100452009</v>
      </c>
      <c r="H11" s="2"/>
      <c r="I11" s="7"/>
      <c r="J11" s="7"/>
    </row>
    <row r="12" spans="1:59" ht="33.75" customHeight="1">
      <c r="A12" s="38"/>
      <c r="B12" s="51">
        <v>8121</v>
      </c>
      <c r="C12" s="52"/>
      <c r="D12" s="53" t="s">
        <v>7</v>
      </c>
      <c r="E12" s="54">
        <v>71563167.61</v>
      </c>
      <c r="F12" s="54">
        <v>72699780.96</v>
      </c>
      <c r="G12" s="54">
        <f t="shared" si="0"/>
        <v>101.58826584674708</v>
      </c>
      <c r="H12" s="1"/>
      <c r="I12" s="22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33.75" customHeight="1">
      <c r="A13" s="38"/>
      <c r="B13" s="51">
        <v>8122</v>
      </c>
      <c r="C13" s="52"/>
      <c r="D13" s="53" t="s">
        <v>8</v>
      </c>
      <c r="E13" s="54">
        <v>1477808.93</v>
      </c>
      <c r="F13" s="54">
        <v>0</v>
      </c>
      <c r="G13" s="54">
        <f t="shared" si="0"/>
        <v>0</v>
      </c>
      <c r="H13" s="1"/>
      <c r="I13" s="22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33.75" customHeight="1">
      <c r="A14" s="38">
        <v>814</v>
      </c>
      <c r="B14" s="51"/>
      <c r="C14" s="52"/>
      <c r="D14" s="49" t="s">
        <v>9</v>
      </c>
      <c r="E14" s="42">
        <f>E15</f>
        <v>207486842.71</v>
      </c>
      <c r="F14" s="42">
        <f>F15</f>
        <v>219264.63</v>
      </c>
      <c r="G14" s="42">
        <f t="shared" si="0"/>
        <v>0.10567640200032422</v>
      </c>
      <c r="H14" s="1"/>
      <c r="I14" s="4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15.75">
      <c r="A15" s="38"/>
      <c r="B15" s="51">
        <v>8141</v>
      </c>
      <c r="C15" s="52"/>
      <c r="D15" s="55" t="s">
        <v>10</v>
      </c>
      <c r="E15" s="54">
        <v>207486842.71</v>
      </c>
      <c r="F15" s="54">
        <v>219264.63</v>
      </c>
      <c r="G15" s="54">
        <f t="shared" si="0"/>
        <v>0.10567640200032422</v>
      </c>
      <c r="H15" s="1"/>
      <c r="I15" s="4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ht="33.75" customHeight="1">
      <c r="A16" s="47">
        <v>816</v>
      </c>
      <c r="B16" s="51"/>
      <c r="C16" s="52"/>
      <c r="D16" s="56" t="s">
        <v>11</v>
      </c>
      <c r="E16" s="42">
        <f>E17+E18</f>
        <v>455518764.42</v>
      </c>
      <c r="F16" s="42">
        <f>F17+F18</f>
        <v>227974142.62</v>
      </c>
      <c r="G16" s="42">
        <f t="shared" si="0"/>
        <v>50.04714633661106</v>
      </c>
      <c r="H16" s="1"/>
      <c r="I16" s="22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10" ht="31.5">
      <c r="A17" s="47"/>
      <c r="B17" s="51">
        <v>8163</v>
      </c>
      <c r="C17" s="52"/>
      <c r="D17" s="53" t="s">
        <v>12</v>
      </c>
      <c r="E17" s="19">
        <v>454204574.56</v>
      </c>
      <c r="F17" s="19">
        <v>226123100.22</v>
      </c>
      <c r="G17" s="19">
        <f t="shared" si="0"/>
        <v>49.784417173484314</v>
      </c>
      <c r="H17" s="2"/>
      <c r="I17" s="7"/>
      <c r="J17" s="7"/>
    </row>
    <row r="18" spans="1:10" ht="17.25" customHeight="1">
      <c r="A18" s="38"/>
      <c r="B18" s="51">
        <v>8164</v>
      </c>
      <c r="C18" s="52"/>
      <c r="D18" s="55" t="s">
        <v>13</v>
      </c>
      <c r="E18" s="31">
        <v>1314189.86</v>
      </c>
      <c r="F18" s="31">
        <v>1851042.4</v>
      </c>
      <c r="G18" s="31">
        <f t="shared" si="0"/>
        <v>140.85045519982933</v>
      </c>
      <c r="H18" s="2"/>
      <c r="I18" s="7"/>
      <c r="J18" s="7"/>
    </row>
    <row r="19" spans="1:10" ht="17.25" customHeight="1">
      <c r="A19" s="38">
        <v>817</v>
      </c>
      <c r="B19" s="51"/>
      <c r="C19" s="52"/>
      <c r="D19" s="57" t="s">
        <v>14</v>
      </c>
      <c r="E19" s="42">
        <f>E22+E24+E23+E21</f>
        <v>68893090.08</v>
      </c>
      <c r="F19" s="42">
        <f>SUM(F20:F24)</f>
        <v>111690754.39</v>
      </c>
      <c r="G19" s="42">
        <f t="shared" si="0"/>
        <v>162.121853237099</v>
      </c>
      <c r="H19" s="2"/>
      <c r="I19" s="7"/>
      <c r="J19" s="7"/>
    </row>
    <row r="20" spans="1:10" ht="17.25" customHeight="1">
      <c r="A20" s="38"/>
      <c r="B20" s="51">
        <v>8171</v>
      </c>
      <c r="C20" s="52"/>
      <c r="D20" s="57" t="s">
        <v>175</v>
      </c>
      <c r="E20" s="19">
        <v>0</v>
      </c>
      <c r="F20" s="19">
        <v>8751813.64</v>
      </c>
      <c r="G20" s="42"/>
      <c r="H20" s="2"/>
      <c r="I20" s="7"/>
      <c r="J20" s="7"/>
    </row>
    <row r="21" spans="1:10" ht="17.25" customHeight="1">
      <c r="A21" s="38"/>
      <c r="B21" s="58">
        <v>8172</v>
      </c>
      <c r="C21" s="52"/>
      <c r="D21" s="57" t="s">
        <v>148</v>
      </c>
      <c r="E21" s="19">
        <v>690276.23</v>
      </c>
      <c r="F21" s="19">
        <v>0</v>
      </c>
      <c r="G21" s="19">
        <f t="shared" si="0"/>
        <v>0</v>
      </c>
      <c r="H21" s="2"/>
      <c r="I21" s="7"/>
      <c r="J21" s="7"/>
    </row>
    <row r="22" spans="1:10" ht="17.25" customHeight="1">
      <c r="A22" s="38"/>
      <c r="B22" s="59">
        <v>8173</v>
      </c>
      <c r="C22" s="60"/>
      <c r="D22" s="57" t="s">
        <v>15</v>
      </c>
      <c r="E22" s="31">
        <v>155945.22</v>
      </c>
      <c r="F22" s="31">
        <v>82554.6</v>
      </c>
      <c r="G22" s="31">
        <f t="shared" si="0"/>
        <v>52.93820483885303</v>
      </c>
      <c r="H22" s="2"/>
      <c r="I22" s="7"/>
      <c r="J22" s="7"/>
    </row>
    <row r="23" spans="1:10" ht="17.25" customHeight="1">
      <c r="A23" s="38"/>
      <c r="B23" s="59">
        <v>8174</v>
      </c>
      <c r="C23" s="60"/>
      <c r="D23" s="57" t="s">
        <v>16</v>
      </c>
      <c r="E23" s="31">
        <v>2079206.64</v>
      </c>
      <c r="F23" s="31">
        <v>2026644.23</v>
      </c>
      <c r="G23" s="31">
        <f t="shared" si="0"/>
        <v>97.47199681894053</v>
      </c>
      <c r="H23" s="2"/>
      <c r="I23" s="7"/>
      <c r="J23" s="7"/>
    </row>
    <row r="24" spans="1:10" ht="33" customHeight="1">
      <c r="A24" s="38"/>
      <c r="B24" s="59">
        <v>8176</v>
      </c>
      <c r="C24" s="60"/>
      <c r="D24" s="55" t="s">
        <v>178</v>
      </c>
      <c r="E24" s="31">
        <v>65967661.99</v>
      </c>
      <c r="F24" s="31">
        <v>100829741.92</v>
      </c>
      <c r="G24" s="31">
        <f t="shared" si="0"/>
        <v>152.8472267749685</v>
      </c>
      <c r="H24" s="2"/>
      <c r="I24" s="7"/>
      <c r="J24" s="7"/>
    </row>
    <row r="25" spans="1:10" ht="17.25" customHeight="1">
      <c r="A25" s="38">
        <v>818</v>
      </c>
      <c r="B25" s="59"/>
      <c r="C25" s="60"/>
      <c r="D25" s="61" t="s">
        <v>177</v>
      </c>
      <c r="E25" s="31"/>
      <c r="F25" s="62">
        <f>F26</f>
        <v>1690761.49</v>
      </c>
      <c r="G25" s="31"/>
      <c r="H25" s="2"/>
      <c r="I25" s="7"/>
      <c r="J25" s="7"/>
    </row>
    <row r="26" spans="1:10" ht="17.25" customHeight="1">
      <c r="A26" s="38"/>
      <c r="B26" s="59">
        <v>8183</v>
      </c>
      <c r="C26" s="60"/>
      <c r="D26" s="57" t="s">
        <v>176</v>
      </c>
      <c r="E26" s="31">
        <v>0</v>
      </c>
      <c r="F26" s="31">
        <v>1690761.49</v>
      </c>
      <c r="G26" s="31"/>
      <c r="H26" s="2"/>
      <c r="I26" s="7"/>
      <c r="J26" s="7"/>
    </row>
    <row r="27" spans="1:10" s="6" customFormat="1" ht="15" customHeight="1">
      <c r="A27" s="38">
        <v>82</v>
      </c>
      <c r="B27" s="47"/>
      <c r="C27" s="48"/>
      <c r="D27" s="50" t="s">
        <v>17</v>
      </c>
      <c r="E27" s="42">
        <f>E28+E30</f>
        <v>22992036786.74</v>
      </c>
      <c r="F27" s="42">
        <f>F28+F30</f>
        <v>23440665000</v>
      </c>
      <c r="G27" s="42">
        <f t="shared" si="0"/>
        <v>101.95123301785397</v>
      </c>
      <c r="H27" s="5"/>
      <c r="I27" s="18"/>
      <c r="J27" s="7"/>
    </row>
    <row r="28" spans="1:10" s="6" customFormat="1" ht="15.75" customHeight="1">
      <c r="A28" s="39">
        <v>821</v>
      </c>
      <c r="B28" s="63"/>
      <c r="C28" s="64"/>
      <c r="D28" s="49" t="s">
        <v>18</v>
      </c>
      <c r="E28" s="42">
        <f>E29</f>
        <v>1457085836.74</v>
      </c>
      <c r="F28" s="42">
        <f>F29</f>
        <v>0</v>
      </c>
      <c r="G28" s="42">
        <f t="shared" si="0"/>
        <v>0</v>
      </c>
      <c r="H28" s="5"/>
      <c r="I28" s="18"/>
      <c r="J28" s="7"/>
    </row>
    <row r="29" spans="1:10" ht="15.75" customHeight="1">
      <c r="A29" s="65"/>
      <c r="B29" s="66">
        <v>8211</v>
      </c>
      <c r="C29" s="67"/>
      <c r="D29" s="68" t="s">
        <v>19</v>
      </c>
      <c r="E29" s="54">
        <v>1457085836.74</v>
      </c>
      <c r="F29" s="54">
        <v>0</v>
      </c>
      <c r="G29" s="54">
        <f t="shared" si="0"/>
        <v>0</v>
      </c>
      <c r="H29" s="2"/>
      <c r="I29" s="7"/>
      <c r="J29" s="7"/>
    </row>
    <row r="30" spans="1:10" s="6" customFormat="1" ht="16.5" customHeight="1">
      <c r="A30" s="39">
        <v>822</v>
      </c>
      <c r="B30" s="63"/>
      <c r="C30" s="64"/>
      <c r="D30" s="50" t="s">
        <v>20</v>
      </c>
      <c r="E30" s="42">
        <f>E31+E32</f>
        <v>21534950950</v>
      </c>
      <c r="F30" s="42">
        <f>F31+F32</f>
        <v>23440665000</v>
      </c>
      <c r="G30" s="42">
        <f t="shared" si="0"/>
        <v>108.84940046729012</v>
      </c>
      <c r="H30" s="5"/>
      <c r="I30" s="18"/>
      <c r="J30" s="7"/>
    </row>
    <row r="31" spans="1:10" ht="16.5" customHeight="1">
      <c r="A31" s="65"/>
      <c r="B31" s="66">
        <v>8221</v>
      </c>
      <c r="C31" s="67"/>
      <c r="D31" s="68" t="s">
        <v>21</v>
      </c>
      <c r="E31" s="31">
        <v>12046525950</v>
      </c>
      <c r="F31" s="31">
        <v>12000000000</v>
      </c>
      <c r="G31" s="31">
        <f t="shared" si="0"/>
        <v>99.61378118311363</v>
      </c>
      <c r="H31" s="2"/>
      <c r="I31" s="7"/>
      <c r="J31" s="7"/>
    </row>
    <row r="32" spans="1:10" ht="16.5" customHeight="1">
      <c r="A32" s="65"/>
      <c r="B32" s="66">
        <v>8222</v>
      </c>
      <c r="C32" s="67"/>
      <c r="D32" s="68" t="s">
        <v>22</v>
      </c>
      <c r="E32" s="31">
        <v>9488425000</v>
      </c>
      <c r="F32" s="31">
        <v>11440665000</v>
      </c>
      <c r="G32" s="31">
        <f t="shared" si="0"/>
        <v>120.57496370577836</v>
      </c>
      <c r="H32" s="2"/>
      <c r="I32" s="7"/>
      <c r="J32" s="7"/>
    </row>
    <row r="33" spans="1:10" ht="16.5" customHeight="1">
      <c r="A33" s="38">
        <v>83</v>
      </c>
      <c r="B33" s="66"/>
      <c r="C33" s="67"/>
      <c r="D33" s="56" t="s">
        <v>124</v>
      </c>
      <c r="E33" s="62">
        <f>E36+E34</f>
        <v>905463885.23</v>
      </c>
      <c r="F33" s="62">
        <f>F36+F34+F38</f>
        <v>1115619.4</v>
      </c>
      <c r="G33" s="62">
        <f t="shared" si="0"/>
        <v>0.1232097070019107</v>
      </c>
      <c r="H33" s="2"/>
      <c r="I33" s="7"/>
      <c r="J33" s="7"/>
    </row>
    <row r="34" spans="1:10" ht="31.5" customHeight="1">
      <c r="A34" s="38">
        <v>831</v>
      </c>
      <c r="B34" s="66"/>
      <c r="C34" s="67"/>
      <c r="D34" s="56" t="s">
        <v>149</v>
      </c>
      <c r="E34" s="62">
        <f>E35</f>
        <v>905106184.2</v>
      </c>
      <c r="F34" s="62">
        <f>F35</f>
        <v>0</v>
      </c>
      <c r="G34" s="62">
        <f t="shared" si="0"/>
        <v>0</v>
      </c>
      <c r="H34" s="2"/>
      <c r="I34" s="7"/>
      <c r="J34" s="7"/>
    </row>
    <row r="35" spans="1:10" ht="16.5" customHeight="1">
      <c r="A35" s="38"/>
      <c r="B35" s="66">
        <v>8313</v>
      </c>
      <c r="C35" s="67"/>
      <c r="D35" s="53" t="s">
        <v>261</v>
      </c>
      <c r="E35" s="19">
        <v>905106184.2</v>
      </c>
      <c r="F35" s="19">
        <v>0</v>
      </c>
      <c r="G35" s="19">
        <f t="shared" si="0"/>
        <v>0</v>
      </c>
      <c r="H35" s="2"/>
      <c r="I35" s="7"/>
      <c r="J35" s="7"/>
    </row>
    <row r="36" spans="1:10" ht="31.5" customHeight="1">
      <c r="A36" s="38">
        <v>832</v>
      </c>
      <c r="B36" s="66"/>
      <c r="C36" s="67"/>
      <c r="D36" s="50" t="s">
        <v>260</v>
      </c>
      <c r="E36" s="62">
        <f>E37</f>
        <v>357701.03</v>
      </c>
      <c r="F36" s="62">
        <f>F37</f>
        <v>1021660.4</v>
      </c>
      <c r="G36" s="62">
        <f t="shared" si="0"/>
        <v>285.61852337970623</v>
      </c>
      <c r="H36" s="2"/>
      <c r="I36" s="7"/>
      <c r="J36" s="7"/>
    </row>
    <row r="37" spans="1:10" ht="16.5" customHeight="1">
      <c r="A37" s="65"/>
      <c r="B37" s="66">
        <v>8321</v>
      </c>
      <c r="C37" s="67"/>
      <c r="D37" s="69" t="s">
        <v>262</v>
      </c>
      <c r="E37" s="31">
        <v>357701.03</v>
      </c>
      <c r="F37" s="31">
        <v>1021660.4</v>
      </c>
      <c r="G37" s="31">
        <f t="shared" si="0"/>
        <v>285.61852337970623</v>
      </c>
      <c r="H37" s="2"/>
      <c r="I37" s="7"/>
      <c r="J37" s="7"/>
    </row>
    <row r="38" spans="1:10" ht="33" customHeight="1">
      <c r="A38" s="38">
        <v>834</v>
      </c>
      <c r="B38" s="39"/>
      <c r="C38" s="40"/>
      <c r="D38" s="50" t="s">
        <v>179</v>
      </c>
      <c r="E38" s="62"/>
      <c r="F38" s="62">
        <f>F39</f>
        <v>93959</v>
      </c>
      <c r="G38" s="62"/>
      <c r="H38" s="2"/>
      <c r="I38" s="7"/>
      <c r="J38" s="7"/>
    </row>
    <row r="39" spans="1:10" ht="32.25" customHeight="1">
      <c r="A39" s="65"/>
      <c r="B39" s="66">
        <v>8341</v>
      </c>
      <c r="C39" s="67"/>
      <c r="D39" s="69" t="s">
        <v>180</v>
      </c>
      <c r="E39" s="31"/>
      <c r="F39" s="31">
        <v>93959</v>
      </c>
      <c r="G39" s="31"/>
      <c r="H39" s="2"/>
      <c r="I39" s="7"/>
      <c r="J39" s="7"/>
    </row>
    <row r="40" spans="1:10" s="6" customFormat="1" ht="15.75">
      <c r="A40" s="38">
        <v>84</v>
      </c>
      <c r="B40" s="47"/>
      <c r="C40" s="48"/>
      <c r="D40" s="49" t="s">
        <v>23</v>
      </c>
      <c r="E40" s="42">
        <f>E41+E68+E72</f>
        <v>10361027818.58</v>
      </c>
      <c r="F40" s="42">
        <f>F41+F68+F72+F75</f>
        <v>7753766579.9</v>
      </c>
      <c r="G40" s="42">
        <f t="shared" si="0"/>
        <v>74.8358822663857</v>
      </c>
      <c r="H40" s="5"/>
      <c r="I40" s="18"/>
      <c r="J40" s="7"/>
    </row>
    <row r="41" spans="1:10" s="6" customFormat="1" ht="31.5">
      <c r="A41" s="47">
        <v>841</v>
      </c>
      <c r="B41" s="63"/>
      <c r="C41" s="64"/>
      <c r="D41" s="49" t="s">
        <v>24</v>
      </c>
      <c r="E41" s="42">
        <f>E42+E62</f>
        <v>2004182268.1000001</v>
      </c>
      <c r="F41" s="42">
        <f>F42+F62</f>
        <v>727084944.4</v>
      </c>
      <c r="G41" s="42">
        <f t="shared" si="0"/>
        <v>36.27838425540453</v>
      </c>
      <c r="H41" s="5"/>
      <c r="I41" s="18"/>
      <c r="J41" s="7"/>
    </row>
    <row r="42" spans="1:10" ht="15.75">
      <c r="A42" s="65"/>
      <c r="B42" s="51">
        <v>8413</v>
      </c>
      <c r="C42" s="52"/>
      <c r="D42" s="68" t="s">
        <v>25</v>
      </c>
      <c r="E42" s="31">
        <f>E55+E60</f>
        <v>1554931823.5500002</v>
      </c>
      <c r="F42" s="31">
        <f>F55+F60</f>
        <v>390064347.78999996</v>
      </c>
      <c r="G42" s="31">
        <f t="shared" si="0"/>
        <v>25.085623812075585</v>
      </c>
      <c r="H42" s="2"/>
      <c r="I42" s="7"/>
      <c r="J42" s="7"/>
    </row>
    <row r="43" spans="1:10" ht="15.75">
      <c r="A43" s="38"/>
      <c r="B43" s="39"/>
      <c r="C43" s="40"/>
      <c r="D43" s="50" t="s">
        <v>26</v>
      </c>
      <c r="E43" s="31"/>
      <c r="F43" s="31"/>
      <c r="G43" s="31"/>
      <c r="H43" s="2"/>
      <c r="J43" s="7"/>
    </row>
    <row r="44" spans="1:10" ht="31.5">
      <c r="A44" s="65"/>
      <c r="B44" s="67">
        <v>841320116</v>
      </c>
      <c r="C44" s="67">
        <v>10005</v>
      </c>
      <c r="D44" s="69" t="s">
        <v>27</v>
      </c>
      <c r="E44" s="31">
        <v>9597608.29</v>
      </c>
      <c r="F44" s="31"/>
      <c r="G44" s="31">
        <f t="shared" si="0"/>
        <v>0</v>
      </c>
      <c r="H44" s="2"/>
      <c r="I44" s="7"/>
      <c r="J44" s="7"/>
    </row>
    <row r="45" spans="1:10" ht="17.25" customHeight="1">
      <c r="A45" s="65"/>
      <c r="B45" s="67">
        <v>841320121</v>
      </c>
      <c r="C45" s="70" t="s">
        <v>29</v>
      </c>
      <c r="D45" s="71" t="s">
        <v>30</v>
      </c>
      <c r="E45" s="31">
        <v>2737360.44</v>
      </c>
      <c r="F45" s="31"/>
      <c r="G45" s="31">
        <f t="shared" si="0"/>
        <v>0</v>
      </c>
      <c r="H45" s="2"/>
      <c r="I45" s="7"/>
      <c r="J45" s="7"/>
    </row>
    <row r="46" spans="1:10" ht="15.75">
      <c r="A46" s="65"/>
      <c r="B46" s="67">
        <v>841320126</v>
      </c>
      <c r="C46" s="70" t="s">
        <v>31</v>
      </c>
      <c r="D46" s="71" t="s">
        <v>32</v>
      </c>
      <c r="E46" s="31">
        <v>36312368.04</v>
      </c>
      <c r="F46" s="31">
        <v>32822889.03</v>
      </c>
      <c r="G46" s="31">
        <f t="shared" si="0"/>
        <v>90.39038432812713</v>
      </c>
      <c r="H46" s="2"/>
      <c r="I46" s="7"/>
      <c r="J46" s="7"/>
    </row>
    <row r="47" spans="1:10" ht="15.75">
      <c r="A47" s="65"/>
      <c r="B47" s="67">
        <v>841320127</v>
      </c>
      <c r="C47" s="70">
        <v>11005</v>
      </c>
      <c r="D47" s="71" t="s">
        <v>33</v>
      </c>
      <c r="E47" s="31">
        <v>35696394.57</v>
      </c>
      <c r="F47" s="31">
        <v>28248574.48</v>
      </c>
      <c r="G47" s="31">
        <f t="shared" si="0"/>
        <v>79.13565171016094</v>
      </c>
      <c r="H47" s="2"/>
      <c r="I47" s="7"/>
      <c r="J47" s="7"/>
    </row>
    <row r="48" spans="1:10" ht="31.5">
      <c r="A48" s="65"/>
      <c r="B48" s="67">
        <v>841320129</v>
      </c>
      <c r="C48" s="72" t="s">
        <v>150</v>
      </c>
      <c r="D48" s="160" t="s">
        <v>34</v>
      </c>
      <c r="E48" s="31">
        <v>99698295.24</v>
      </c>
      <c r="F48" s="31">
        <v>87393886.91</v>
      </c>
      <c r="G48" s="31">
        <f t="shared" si="0"/>
        <v>87.65835634362648</v>
      </c>
      <c r="H48" s="2"/>
      <c r="I48" s="7"/>
      <c r="J48" s="7"/>
    </row>
    <row r="49" spans="1:10" ht="15.75">
      <c r="A49" s="65"/>
      <c r="B49" s="67">
        <v>841320132</v>
      </c>
      <c r="C49" s="70">
        <v>11005</v>
      </c>
      <c r="D49" s="73" t="s">
        <v>35</v>
      </c>
      <c r="E49" s="31">
        <v>6943286.8</v>
      </c>
      <c r="F49" s="31">
        <v>24144754.31</v>
      </c>
      <c r="G49" s="31">
        <f t="shared" si="0"/>
        <v>347.74243100544254</v>
      </c>
      <c r="H49" s="2"/>
      <c r="I49" s="7"/>
      <c r="J49" s="7"/>
    </row>
    <row r="50" spans="1:10" ht="15.75">
      <c r="A50" s="65"/>
      <c r="B50" s="67">
        <v>841320134</v>
      </c>
      <c r="C50" s="70" t="s">
        <v>42</v>
      </c>
      <c r="D50" s="73" t="s">
        <v>151</v>
      </c>
      <c r="E50" s="31">
        <v>1141158000</v>
      </c>
      <c r="F50" s="31"/>
      <c r="G50" s="31">
        <f t="shared" si="0"/>
        <v>0</v>
      </c>
      <c r="H50" s="2"/>
      <c r="I50" s="7"/>
      <c r="J50" s="7"/>
    </row>
    <row r="51" spans="1:10" ht="15.75">
      <c r="A51" s="65"/>
      <c r="B51" s="67">
        <v>841320135</v>
      </c>
      <c r="C51" s="70" t="s">
        <v>152</v>
      </c>
      <c r="D51" s="73" t="s">
        <v>125</v>
      </c>
      <c r="E51" s="31">
        <v>15613492.17</v>
      </c>
      <c r="F51" s="31">
        <v>11063050.82</v>
      </c>
      <c r="G51" s="31">
        <f t="shared" si="0"/>
        <v>70.8557105581845</v>
      </c>
      <c r="H51" s="2"/>
      <c r="I51" s="7"/>
      <c r="J51" s="7"/>
    </row>
    <row r="52" spans="1:10" ht="15.75">
      <c r="A52" s="65"/>
      <c r="B52" s="67">
        <v>841320136</v>
      </c>
      <c r="C52" s="70" t="s">
        <v>153</v>
      </c>
      <c r="D52" s="73" t="s">
        <v>154</v>
      </c>
      <c r="E52" s="31">
        <v>57497550</v>
      </c>
      <c r="F52" s="31"/>
      <c r="G52" s="31">
        <f t="shared" si="0"/>
        <v>0</v>
      </c>
      <c r="H52" s="2"/>
      <c r="I52" s="7"/>
      <c r="J52" s="7"/>
    </row>
    <row r="53" spans="1:10" ht="15.75">
      <c r="A53" s="65"/>
      <c r="B53" s="67">
        <v>841320140</v>
      </c>
      <c r="C53" s="70"/>
      <c r="D53" s="73" t="s">
        <v>181</v>
      </c>
      <c r="E53" s="31">
        <v>0</v>
      </c>
      <c r="F53" s="31">
        <v>14307104.73</v>
      </c>
      <c r="G53" s="31"/>
      <c r="H53" s="2"/>
      <c r="I53" s="7"/>
      <c r="J53" s="7"/>
    </row>
    <row r="54" spans="1:10" ht="31.5">
      <c r="A54" s="65"/>
      <c r="B54" s="67">
        <v>841320141</v>
      </c>
      <c r="C54" s="70"/>
      <c r="D54" s="73" t="s">
        <v>155</v>
      </c>
      <c r="E54" s="31">
        <v>1231378</v>
      </c>
      <c r="F54" s="31"/>
      <c r="G54" s="31">
        <f t="shared" si="0"/>
        <v>0</v>
      </c>
      <c r="H54" s="2"/>
      <c r="I54" s="7"/>
      <c r="J54" s="7"/>
    </row>
    <row r="55" spans="1:10" ht="18" customHeight="1">
      <c r="A55" s="38"/>
      <c r="B55" s="67"/>
      <c r="C55" s="67"/>
      <c r="D55" s="50" t="s">
        <v>36</v>
      </c>
      <c r="E55" s="42">
        <f>SUM(E44:E54)</f>
        <v>1406485733.5500002</v>
      </c>
      <c r="F55" s="42">
        <f>SUM(F44:F54)</f>
        <v>197980260.28</v>
      </c>
      <c r="G55" s="42">
        <f t="shared" si="0"/>
        <v>14.076236648365681</v>
      </c>
      <c r="H55" s="2"/>
      <c r="I55" s="7"/>
      <c r="J55" s="7"/>
    </row>
    <row r="56" spans="1:10" s="6" customFormat="1" ht="15.75" customHeight="1">
      <c r="A56" s="38"/>
      <c r="B56" s="39"/>
      <c r="C56" s="40"/>
      <c r="D56" s="50"/>
      <c r="E56" s="42"/>
      <c r="F56" s="42"/>
      <c r="G56" s="42"/>
      <c r="H56" s="5"/>
      <c r="J56" s="7"/>
    </row>
    <row r="57" spans="1:10" s="6" customFormat="1" ht="15.75" customHeight="1">
      <c r="A57" s="38"/>
      <c r="B57" s="67"/>
      <c r="C57" s="67"/>
      <c r="D57" s="49" t="s">
        <v>37</v>
      </c>
      <c r="E57" s="31"/>
      <c r="F57" s="31"/>
      <c r="G57" s="31"/>
      <c r="H57" s="5"/>
      <c r="J57" s="7"/>
    </row>
    <row r="58" spans="1:10" s="6" customFormat="1" ht="34.5" customHeight="1">
      <c r="A58" s="38"/>
      <c r="B58" s="67">
        <v>841320404</v>
      </c>
      <c r="C58" s="52" t="s">
        <v>156</v>
      </c>
      <c r="D58" s="68" t="s">
        <v>182</v>
      </c>
      <c r="E58" s="31">
        <v>0</v>
      </c>
      <c r="F58" s="31">
        <v>8730087.51</v>
      </c>
      <c r="G58" s="31"/>
      <c r="H58" s="5"/>
      <c r="J58" s="7"/>
    </row>
    <row r="59" spans="1:10" s="6" customFormat="1" ht="15.75" customHeight="1">
      <c r="A59" s="67"/>
      <c r="B59" s="67">
        <v>841320411</v>
      </c>
      <c r="C59" s="67"/>
      <c r="D59" s="69" t="s">
        <v>126</v>
      </c>
      <c r="E59" s="31">
        <v>148446090</v>
      </c>
      <c r="F59" s="31">
        <v>183354000</v>
      </c>
      <c r="G59" s="31">
        <f t="shared" si="0"/>
        <v>123.51554695714788</v>
      </c>
      <c r="H59" s="5"/>
      <c r="I59" s="18"/>
      <c r="J59" s="7"/>
    </row>
    <row r="60" spans="1:10" s="6" customFormat="1" ht="15.75" customHeight="1">
      <c r="A60" s="38"/>
      <c r="B60" s="67"/>
      <c r="C60" s="67"/>
      <c r="D60" s="49" t="s">
        <v>39</v>
      </c>
      <c r="E60" s="42">
        <f>SUM(E59:E59)</f>
        <v>148446090</v>
      </c>
      <c r="F60" s="42">
        <f>SUM(F58:F59)</f>
        <v>192084087.51</v>
      </c>
      <c r="G60" s="42">
        <f t="shared" si="0"/>
        <v>129.39652873982737</v>
      </c>
      <c r="H60" s="5"/>
      <c r="I60" s="18"/>
      <c r="J60" s="7"/>
    </row>
    <row r="61" spans="1:10" s="6" customFormat="1" ht="15.75" customHeight="1">
      <c r="A61" s="38"/>
      <c r="B61" s="67"/>
      <c r="C61" s="67"/>
      <c r="D61" s="49"/>
      <c r="E61" s="42"/>
      <c r="F61" s="42"/>
      <c r="G61" s="42"/>
      <c r="H61" s="5"/>
      <c r="J61" s="7"/>
    </row>
    <row r="62" spans="1:10" s="6" customFormat="1" ht="15.75" customHeight="1">
      <c r="A62" s="38"/>
      <c r="B62" s="74">
        <v>8414</v>
      </c>
      <c r="C62" s="67"/>
      <c r="D62" s="68" t="s">
        <v>40</v>
      </c>
      <c r="E62" s="31">
        <f>E64+E65</f>
        <v>449250444.55</v>
      </c>
      <c r="F62" s="31">
        <f>F64+F65</f>
        <v>337020596.61</v>
      </c>
      <c r="G62" s="31">
        <f t="shared" si="0"/>
        <v>75.01842250764669</v>
      </c>
      <c r="H62" s="5"/>
      <c r="I62" s="18"/>
      <c r="J62" s="7"/>
    </row>
    <row r="63" spans="1:10" s="6" customFormat="1" ht="15.75" customHeight="1">
      <c r="A63" s="38"/>
      <c r="B63" s="67"/>
      <c r="C63" s="67"/>
      <c r="D63" s="50" t="s">
        <v>41</v>
      </c>
      <c r="E63" s="31"/>
      <c r="F63" s="31"/>
      <c r="G63" s="31"/>
      <c r="H63" s="5"/>
      <c r="J63" s="7"/>
    </row>
    <row r="64" spans="1:10" s="6" customFormat="1" ht="15.75">
      <c r="A64" s="38"/>
      <c r="B64" s="67">
        <v>841420204</v>
      </c>
      <c r="C64" s="52" t="s">
        <v>28</v>
      </c>
      <c r="D64" s="69" t="s">
        <v>127</v>
      </c>
      <c r="E64" s="31">
        <v>148446090</v>
      </c>
      <c r="F64" s="31">
        <v>183050640</v>
      </c>
      <c r="G64" s="31">
        <f t="shared" si="0"/>
        <v>123.31118994107557</v>
      </c>
      <c r="H64" s="5"/>
      <c r="I64" s="18"/>
      <c r="J64" s="7"/>
    </row>
    <row r="65" spans="1:10" s="6" customFormat="1" ht="15.75" customHeight="1">
      <c r="A65" s="38"/>
      <c r="B65" s="67">
        <v>841420205</v>
      </c>
      <c r="C65" s="52" t="s">
        <v>42</v>
      </c>
      <c r="D65" s="69" t="s">
        <v>43</v>
      </c>
      <c r="E65" s="31">
        <v>300804354.55</v>
      </c>
      <c r="F65" s="31">
        <v>153969956.61</v>
      </c>
      <c r="G65" s="31">
        <f t="shared" si="0"/>
        <v>51.1860796830343</v>
      </c>
      <c r="H65" s="5"/>
      <c r="I65" s="18"/>
      <c r="J65" s="7"/>
    </row>
    <row r="66" spans="1:10" s="6" customFormat="1" ht="15.75" customHeight="1">
      <c r="A66" s="38"/>
      <c r="B66" s="39"/>
      <c r="C66" s="40"/>
      <c r="D66" s="50" t="s">
        <v>44</v>
      </c>
      <c r="E66" s="42">
        <f>SUM(E64:E65)</f>
        <v>449250444.55</v>
      </c>
      <c r="F66" s="42">
        <f>SUM(F64:F65)</f>
        <v>337020596.61</v>
      </c>
      <c r="G66" s="42">
        <f t="shared" si="0"/>
        <v>75.01842250764669</v>
      </c>
      <c r="H66" s="5"/>
      <c r="I66" s="18"/>
      <c r="J66" s="7"/>
    </row>
    <row r="67" spans="1:10" s="6" customFormat="1" ht="15.75" customHeight="1">
      <c r="A67" s="38"/>
      <c r="B67" s="67"/>
      <c r="C67" s="67"/>
      <c r="D67" s="49"/>
      <c r="E67" s="42"/>
      <c r="F67" s="42"/>
      <c r="G67" s="42"/>
      <c r="H67" s="5"/>
      <c r="J67" s="7"/>
    </row>
    <row r="68" spans="1:10" s="6" customFormat="1" ht="29.25" customHeight="1">
      <c r="A68" s="38">
        <v>842</v>
      </c>
      <c r="B68" s="67"/>
      <c r="C68" s="67"/>
      <c r="D68" s="75" t="s">
        <v>45</v>
      </c>
      <c r="E68" s="42">
        <f>SUM(E69:E71)</f>
        <v>788110523.1</v>
      </c>
      <c r="F68" s="42">
        <f>SUM(F69:F71)</f>
        <v>1607200000</v>
      </c>
      <c r="G68" s="42">
        <f t="shared" si="0"/>
        <v>203.93078799127636</v>
      </c>
      <c r="H68" s="5"/>
      <c r="I68" s="18"/>
      <c r="J68" s="7"/>
    </row>
    <row r="69" spans="1:10" s="6" customFormat="1" ht="15.75" customHeight="1">
      <c r="A69" s="38"/>
      <c r="B69" s="76">
        <v>8422</v>
      </c>
      <c r="C69" s="77"/>
      <c r="D69" s="78" t="s">
        <v>46</v>
      </c>
      <c r="E69" s="19">
        <v>735200000</v>
      </c>
      <c r="F69" s="19">
        <v>1607200000</v>
      </c>
      <c r="G69" s="19">
        <f t="shared" si="0"/>
        <v>218.60718171926007</v>
      </c>
      <c r="H69" s="5"/>
      <c r="J69" s="7"/>
    </row>
    <row r="70" spans="1:10" s="6" customFormat="1" ht="15.75" customHeight="1" hidden="1">
      <c r="A70" s="38"/>
      <c r="B70" s="76">
        <v>8423</v>
      </c>
      <c r="C70" s="79"/>
      <c r="D70" s="80" t="s">
        <v>47</v>
      </c>
      <c r="E70" s="19">
        <v>0</v>
      </c>
      <c r="F70" s="19">
        <v>0</v>
      </c>
      <c r="G70" s="19" t="e">
        <f aca="true" t="shared" si="1" ref="G70:G129">F70/E70*100</f>
        <v>#DIV/0!</v>
      </c>
      <c r="H70" s="5"/>
      <c r="I70" s="18"/>
      <c r="J70" s="7"/>
    </row>
    <row r="71" spans="1:10" s="6" customFormat="1" ht="15.75" customHeight="1">
      <c r="A71" s="38"/>
      <c r="B71" s="76">
        <v>8424</v>
      </c>
      <c r="C71" s="77"/>
      <c r="D71" s="78" t="s">
        <v>48</v>
      </c>
      <c r="E71" s="19">
        <v>52910523.1</v>
      </c>
      <c r="F71" s="19">
        <v>0</v>
      </c>
      <c r="G71" s="19">
        <f t="shared" si="1"/>
        <v>0</v>
      </c>
      <c r="H71" s="5"/>
      <c r="I71" s="18"/>
      <c r="J71" s="7"/>
    </row>
    <row r="72" spans="1:10" s="6" customFormat="1" ht="30.75" customHeight="1">
      <c r="A72" s="38">
        <v>844</v>
      </c>
      <c r="B72" s="76"/>
      <c r="C72" s="77"/>
      <c r="D72" s="81" t="s">
        <v>49</v>
      </c>
      <c r="E72" s="42">
        <f>SUM(E73:E74)</f>
        <v>7568735027.38</v>
      </c>
      <c r="F72" s="42">
        <f>SUM(F73:F74)</f>
        <v>5417715916.5</v>
      </c>
      <c r="G72" s="42">
        <f t="shared" si="1"/>
        <v>71.58020325591185</v>
      </c>
      <c r="H72" s="17"/>
      <c r="I72" s="18"/>
      <c r="J72" s="7"/>
    </row>
    <row r="73" spans="1:10" s="6" customFormat="1" ht="15.75" customHeight="1">
      <c r="A73" s="38"/>
      <c r="B73" s="82">
        <v>8443</v>
      </c>
      <c r="C73" s="77"/>
      <c r="D73" s="83" t="s">
        <v>50</v>
      </c>
      <c r="E73" s="19">
        <v>7568735027.38</v>
      </c>
      <c r="F73" s="19">
        <v>5113918274.85</v>
      </c>
      <c r="G73" s="19">
        <f t="shared" si="1"/>
        <v>67.56635364232375</v>
      </c>
      <c r="H73" s="5"/>
      <c r="I73" s="18"/>
      <c r="J73" s="7"/>
    </row>
    <row r="74" spans="1:10" s="6" customFormat="1" ht="28.5" customHeight="1">
      <c r="A74" s="38"/>
      <c r="B74" s="82">
        <v>8445</v>
      </c>
      <c r="C74" s="77"/>
      <c r="D74" s="83" t="s">
        <v>183</v>
      </c>
      <c r="E74" s="19">
        <v>0</v>
      </c>
      <c r="F74" s="19">
        <v>303797641.65</v>
      </c>
      <c r="G74" s="19"/>
      <c r="H74" s="5"/>
      <c r="I74" s="18"/>
      <c r="J74" s="7"/>
    </row>
    <row r="75" spans="1:10" s="6" customFormat="1" ht="15.75">
      <c r="A75" s="38">
        <v>847</v>
      </c>
      <c r="B75" s="82"/>
      <c r="C75" s="77"/>
      <c r="D75" s="84" t="s">
        <v>184</v>
      </c>
      <c r="E75" s="62">
        <f>E76</f>
        <v>0</v>
      </c>
      <c r="F75" s="62">
        <f>F76</f>
        <v>1765719</v>
      </c>
      <c r="G75" s="62"/>
      <c r="H75" s="9"/>
      <c r="I75" s="18"/>
      <c r="J75" s="7"/>
    </row>
    <row r="76" spans="1:10" s="6" customFormat="1" ht="15.75">
      <c r="A76" s="38"/>
      <c r="B76" s="82">
        <v>8471</v>
      </c>
      <c r="C76" s="77"/>
      <c r="D76" s="83" t="s">
        <v>185</v>
      </c>
      <c r="E76" s="19">
        <v>0</v>
      </c>
      <c r="F76" s="19">
        <v>1765719</v>
      </c>
      <c r="G76" s="19"/>
      <c r="H76" s="5"/>
      <c r="I76" s="18"/>
      <c r="J76" s="7"/>
    </row>
    <row r="77" spans="1:10" s="6" customFormat="1" ht="15.75" customHeight="1">
      <c r="A77" s="38"/>
      <c r="B77" s="85"/>
      <c r="C77" s="67"/>
      <c r="D77" s="83"/>
      <c r="E77" s="19"/>
      <c r="F77" s="19"/>
      <c r="G77" s="19"/>
      <c r="H77" s="5"/>
      <c r="I77" s="18"/>
      <c r="J77" s="7"/>
    </row>
    <row r="78" spans="1:10" s="6" customFormat="1" ht="30" customHeight="1">
      <c r="A78" s="164"/>
      <c r="B78" s="165"/>
      <c r="C78" s="165"/>
      <c r="D78" s="86" t="s">
        <v>1</v>
      </c>
      <c r="E78" s="87" t="s">
        <v>147</v>
      </c>
      <c r="F78" s="87" t="s">
        <v>174</v>
      </c>
      <c r="G78" s="34" t="s">
        <v>2</v>
      </c>
      <c r="H78" s="5"/>
      <c r="I78" s="18"/>
      <c r="J78" s="7"/>
    </row>
    <row r="79" spans="1:10" s="6" customFormat="1" ht="15.75">
      <c r="A79" s="162">
        <v>1</v>
      </c>
      <c r="B79" s="163"/>
      <c r="C79" s="163"/>
      <c r="D79" s="35">
        <v>2</v>
      </c>
      <c r="E79" s="36">
        <v>3</v>
      </c>
      <c r="F79" s="36">
        <v>4</v>
      </c>
      <c r="G79" s="37" t="s">
        <v>119</v>
      </c>
      <c r="H79" s="5"/>
      <c r="I79" s="18"/>
      <c r="J79" s="7"/>
    </row>
    <row r="80" spans="1:10" ht="15.75">
      <c r="A80" s="63">
        <v>5</v>
      </c>
      <c r="B80" s="88"/>
      <c r="C80" s="89"/>
      <c r="D80" s="90" t="s">
        <v>51</v>
      </c>
      <c r="E80" s="42">
        <f>E81+E111+E124+E246</f>
        <v>27132613318.339996</v>
      </c>
      <c r="F80" s="42">
        <f>F81+F111+F124+F246</f>
        <v>27301288316.379997</v>
      </c>
      <c r="G80" s="42">
        <f t="shared" si="1"/>
        <v>100.621668823644</v>
      </c>
      <c r="H80" s="2"/>
      <c r="I80" s="7"/>
      <c r="J80" s="7"/>
    </row>
    <row r="81" spans="1:10" s="6" customFormat="1" ht="18.75" customHeight="1">
      <c r="A81" s="63">
        <v>51</v>
      </c>
      <c r="B81" s="39"/>
      <c r="C81" s="40"/>
      <c r="D81" s="50" t="s">
        <v>52</v>
      </c>
      <c r="E81" s="42">
        <f>E82+E88+E92+E101+E107</f>
        <v>2393230735.3</v>
      </c>
      <c r="F81" s="42">
        <f>F82+F88+F92+F101+F107</f>
        <v>969402886.02</v>
      </c>
      <c r="G81" s="42">
        <f t="shared" si="1"/>
        <v>40.50603528198805</v>
      </c>
      <c r="H81" s="5"/>
      <c r="I81" s="18"/>
      <c r="J81" s="7"/>
    </row>
    <row r="82" spans="1:10" s="6" customFormat="1" ht="30.75" customHeight="1">
      <c r="A82" s="39">
        <v>512</v>
      </c>
      <c r="B82" s="63"/>
      <c r="C82" s="64"/>
      <c r="D82" s="49" t="s">
        <v>53</v>
      </c>
      <c r="E82" s="42">
        <f>E83+E87</f>
        <v>231363270.1</v>
      </c>
      <c r="F82" s="42">
        <f>F83+F87</f>
        <v>152683358.41</v>
      </c>
      <c r="G82" s="42">
        <f t="shared" si="1"/>
        <v>65.99291164237395</v>
      </c>
      <c r="H82" s="5"/>
      <c r="I82" s="18"/>
      <c r="J82" s="7"/>
    </row>
    <row r="83" spans="1:10" ht="30.75" customHeight="1">
      <c r="A83" s="46"/>
      <c r="B83" s="91">
        <v>5121</v>
      </c>
      <c r="C83" s="67"/>
      <c r="D83" s="92" t="s">
        <v>54</v>
      </c>
      <c r="E83" s="93">
        <f>SUM(E84:E85)</f>
        <v>229885461.17</v>
      </c>
      <c r="F83" s="93">
        <f>SUM(F84:F86)</f>
        <v>152683358.41</v>
      </c>
      <c r="G83" s="93">
        <f t="shared" si="1"/>
        <v>66.41714427390032</v>
      </c>
      <c r="H83" s="2"/>
      <c r="I83" s="7"/>
      <c r="J83" s="7"/>
    </row>
    <row r="84" spans="1:10" ht="15" customHeight="1">
      <c r="A84" s="46"/>
      <c r="B84" s="66"/>
      <c r="C84" s="52" t="s">
        <v>128</v>
      </c>
      <c r="D84" s="69" t="s">
        <v>55</v>
      </c>
      <c r="E84" s="31">
        <v>46126967.47</v>
      </c>
      <c r="F84" s="31">
        <v>38846359.68</v>
      </c>
      <c r="G84" s="31">
        <f t="shared" si="1"/>
        <v>84.2161577286971</v>
      </c>
      <c r="H84" s="2"/>
      <c r="I84" s="7"/>
      <c r="J84" s="7"/>
    </row>
    <row r="85" spans="1:10" ht="17.25" customHeight="1">
      <c r="A85" s="46"/>
      <c r="B85" s="66"/>
      <c r="C85" s="52" t="s">
        <v>129</v>
      </c>
      <c r="D85" s="69" t="s">
        <v>56</v>
      </c>
      <c r="E85" s="31">
        <v>183758493.7</v>
      </c>
      <c r="F85" s="31">
        <v>111695589.73</v>
      </c>
      <c r="G85" s="31">
        <f t="shared" si="1"/>
        <v>60.783905810825665</v>
      </c>
      <c r="H85" s="2"/>
      <c r="I85" s="7"/>
      <c r="J85" s="7"/>
    </row>
    <row r="86" spans="1:10" ht="17.25" customHeight="1">
      <c r="A86" s="46"/>
      <c r="B86" s="66"/>
      <c r="C86" s="52" t="s">
        <v>188</v>
      </c>
      <c r="D86" s="69" t="s">
        <v>256</v>
      </c>
      <c r="E86" s="31"/>
      <c r="F86" s="31">
        <v>2141409</v>
      </c>
      <c r="G86" s="31"/>
      <c r="H86" s="2"/>
      <c r="I86" s="7"/>
      <c r="J86" s="7"/>
    </row>
    <row r="87" spans="1:10" ht="15" customHeight="1">
      <c r="A87" s="46"/>
      <c r="B87" s="91">
        <v>5122</v>
      </c>
      <c r="C87" s="52" t="s">
        <v>57</v>
      </c>
      <c r="D87" s="92" t="s">
        <v>58</v>
      </c>
      <c r="E87" s="31">
        <v>1477808.93</v>
      </c>
      <c r="F87" s="31"/>
      <c r="G87" s="31">
        <f t="shared" si="1"/>
        <v>0</v>
      </c>
      <c r="H87" s="2"/>
      <c r="I87" s="7"/>
      <c r="J87" s="7"/>
    </row>
    <row r="88" spans="1:10" s="6" customFormat="1" ht="17.25" customHeight="1">
      <c r="A88" s="39">
        <v>514</v>
      </c>
      <c r="B88" s="63"/>
      <c r="C88" s="64"/>
      <c r="D88" s="49" t="s">
        <v>59</v>
      </c>
      <c r="E88" s="42">
        <f>E89</f>
        <v>796275534.1</v>
      </c>
      <c r="F88" s="42">
        <f>F89</f>
        <v>258063607.92</v>
      </c>
      <c r="G88" s="42">
        <f t="shared" si="1"/>
        <v>32.40883298162356</v>
      </c>
      <c r="H88" s="5"/>
      <c r="I88" s="18"/>
      <c r="J88" s="7"/>
    </row>
    <row r="89" spans="1:10" ht="15.75">
      <c r="A89" s="46"/>
      <c r="B89" s="91">
        <v>5141</v>
      </c>
      <c r="C89" s="67"/>
      <c r="D89" s="92" t="s">
        <v>60</v>
      </c>
      <c r="E89" s="93">
        <f>SUM(E90:E91)</f>
        <v>796275534.1</v>
      </c>
      <c r="F89" s="93">
        <f>SUM(F90:F91)</f>
        <v>258063607.92</v>
      </c>
      <c r="G89" s="93">
        <f t="shared" si="1"/>
        <v>32.40883298162356</v>
      </c>
      <c r="H89" s="2"/>
      <c r="I89" s="7"/>
      <c r="J89" s="7"/>
    </row>
    <row r="90" spans="1:10" ht="18" customHeight="1">
      <c r="A90" s="46"/>
      <c r="B90" s="66"/>
      <c r="C90" s="52" t="s">
        <v>42</v>
      </c>
      <c r="D90" s="69" t="s">
        <v>61</v>
      </c>
      <c r="E90" s="31">
        <v>784951056.72</v>
      </c>
      <c r="F90" s="31">
        <v>257366971.41</v>
      </c>
      <c r="G90" s="31">
        <f t="shared" si="1"/>
        <v>32.78764570181417</v>
      </c>
      <c r="H90" s="2"/>
      <c r="I90" s="7"/>
      <c r="J90" s="7"/>
    </row>
    <row r="91" spans="1:10" ht="18" customHeight="1">
      <c r="A91" s="46"/>
      <c r="B91" s="66"/>
      <c r="C91" s="52" t="s">
        <v>42</v>
      </c>
      <c r="D91" s="68" t="s">
        <v>60</v>
      </c>
      <c r="E91" s="31">
        <v>11324477.38</v>
      </c>
      <c r="F91" s="31">
        <v>696636.51</v>
      </c>
      <c r="G91" s="31">
        <f t="shared" si="1"/>
        <v>6.151599642296252</v>
      </c>
      <c r="H91" s="2"/>
      <c r="I91" s="7"/>
      <c r="J91" s="7"/>
    </row>
    <row r="92" spans="1:10" s="6" customFormat="1" ht="33.75" customHeight="1">
      <c r="A92" s="39">
        <v>516</v>
      </c>
      <c r="B92" s="63"/>
      <c r="C92" s="64"/>
      <c r="D92" s="49" t="s">
        <v>62</v>
      </c>
      <c r="E92" s="42">
        <f>E93+E98</f>
        <v>182921482.51000002</v>
      </c>
      <c r="F92" s="42">
        <f>F93+F98</f>
        <v>94994038.45999998</v>
      </c>
      <c r="G92" s="42">
        <f t="shared" si="1"/>
        <v>51.931592263804674</v>
      </c>
      <c r="H92" s="5"/>
      <c r="I92" s="18"/>
      <c r="J92" s="7"/>
    </row>
    <row r="93" spans="1:10" ht="18.75" customHeight="1">
      <c r="A93" s="46"/>
      <c r="B93" s="91">
        <v>5163</v>
      </c>
      <c r="C93" s="52"/>
      <c r="D93" s="94" t="s">
        <v>63</v>
      </c>
      <c r="E93" s="95">
        <f>SUM(E94:E97)</f>
        <v>169513880.93</v>
      </c>
      <c r="F93" s="95">
        <f>SUM(F94:F97)</f>
        <v>77559707.66999999</v>
      </c>
      <c r="G93" s="95">
        <f t="shared" si="1"/>
        <v>45.754192662268125</v>
      </c>
      <c r="H93" s="2"/>
      <c r="I93" s="7"/>
      <c r="J93" s="7"/>
    </row>
    <row r="94" spans="1:10" ht="18.75" customHeight="1">
      <c r="A94" s="46"/>
      <c r="B94" s="66"/>
      <c r="C94" s="52" t="s">
        <v>42</v>
      </c>
      <c r="D94" s="96" t="s">
        <v>157</v>
      </c>
      <c r="E94" s="97">
        <v>100000000</v>
      </c>
      <c r="F94" s="97">
        <v>10000000</v>
      </c>
      <c r="G94" s="97">
        <f t="shared" si="1"/>
        <v>10</v>
      </c>
      <c r="H94" s="2"/>
      <c r="I94" s="7"/>
      <c r="J94" s="7"/>
    </row>
    <row r="95" spans="1:10" ht="18.75" customHeight="1">
      <c r="A95" s="46"/>
      <c r="B95" s="66"/>
      <c r="C95" s="52" t="s">
        <v>130</v>
      </c>
      <c r="D95" s="98" t="s">
        <v>64</v>
      </c>
      <c r="E95" s="97">
        <v>27810040.91</v>
      </c>
      <c r="F95" s="97">
        <v>36444949.19</v>
      </c>
      <c r="G95" s="97">
        <f t="shared" si="1"/>
        <v>131.04960653579994</v>
      </c>
      <c r="H95" s="2"/>
      <c r="I95" s="7"/>
      <c r="J95" s="7"/>
    </row>
    <row r="96" spans="1:10" ht="18.75" customHeight="1">
      <c r="A96" s="46"/>
      <c r="B96" s="66"/>
      <c r="C96" s="52" t="s">
        <v>130</v>
      </c>
      <c r="D96" s="98" t="s">
        <v>131</v>
      </c>
      <c r="E96" s="97">
        <v>3181840.03</v>
      </c>
      <c r="F96" s="97">
        <v>3234309.8</v>
      </c>
      <c r="G96" s="97">
        <f t="shared" si="1"/>
        <v>101.64903859104444</v>
      </c>
      <c r="H96" s="2"/>
      <c r="I96" s="7"/>
      <c r="J96" s="7"/>
    </row>
    <row r="97" spans="1:10" ht="18.75" customHeight="1">
      <c r="A97" s="46"/>
      <c r="B97" s="66"/>
      <c r="C97" s="52" t="s">
        <v>38</v>
      </c>
      <c r="D97" s="98" t="s">
        <v>132</v>
      </c>
      <c r="E97" s="19">
        <v>38521999.99</v>
      </c>
      <c r="F97" s="19">
        <v>27880448.68</v>
      </c>
      <c r="G97" s="19">
        <f t="shared" si="1"/>
        <v>72.37539246985499</v>
      </c>
      <c r="H97" s="2"/>
      <c r="I97" s="7"/>
      <c r="J97" s="7"/>
    </row>
    <row r="98" spans="1:10" ht="18.75" customHeight="1">
      <c r="A98" s="46"/>
      <c r="B98" s="91">
        <v>5164</v>
      </c>
      <c r="C98" s="52"/>
      <c r="D98" s="94" t="s">
        <v>65</v>
      </c>
      <c r="E98" s="99">
        <v>13407601.58</v>
      </c>
      <c r="F98" s="99">
        <f>F99+F100</f>
        <v>17434330.79</v>
      </c>
      <c r="G98" s="99">
        <f t="shared" si="1"/>
        <v>130.03318069957146</v>
      </c>
      <c r="H98" s="2"/>
      <c r="I98" s="7"/>
      <c r="J98" s="7"/>
    </row>
    <row r="99" spans="1:10" ht="18.75" customHeight="1">
      <c r="A99" s="46"/>
      <c r="B99" s="91"/>
      <c r="C99" s="52" t="s">
        <v>130</v>
      </c>
      <c r="D99" s="98" t="s">
        <v>64</v>
      </c>
      <c r="E99" s="99"/>
      <c r="F99" s="97">
        <v>16983924.79</v>
      </c>
      <c r="G99" s="99"/>
      <c r="H99" s="2"/>
      <c r="I99" s="7"/>
      <c r="J99" s="7"/>
    </row>
    <row r="100" spans="1:10" ht="18.75" customHeight="1">
      <c r="A100" s="46"/>
      <c r="B100" s="91"/>
      <c r="C100" s="52" t="s">
        <v>130</v>
      </c>
      <c r="D100" s="98" t="s">
        <v>131</v>
      </c>
      <c r="E100" s="99"/>
      <c r="F100" s="97">
        <v>450406</v>
      </c>
      <c r="G100" s="99"/>
      <c r="H100" s="2"/>
      <c r="I100" s="7"/>
      <c r="J100" s="7"/>
    </row>
    <row r="101" spans="1:10" s="10" customFormat="1" ht="18.75" customHeight="1">
      <c r="A101" s="63">
        <v>517</v>
      </c>
      <c r="B101" s="39"/>
      <c r="C101" s="48"/>
      <c r="D101" s="100" t="s">
        <v>66</v>
      </c>
      <c r="E101" s="101">
        <f>E104+E102+E103</f>
        <v>427508336.66999996</v>
      </c>
      <c r="F101" s="101">
        <f>F104+F102+F103</f>
        <v>461971119.73999995</v>
      </c>
      <c r="G101" s="101">
        <f t="shared" si="1"/>
        <v>108.06131252046258</v>
      </c>
      <c r="H101" s="9"/>
      <c r="I101" s="23"/>
      <c r="J101" s="7"/>
    </row>
    <row r="102" spans="1:10" s="10" customFormat="1" ht="18.75" customHeight="1">
      <c r="A102" s="63"/>
      <c r="B102" s="91">
        <v>5172</v>
      </c>
      <c r="C102" s="52" t="s">
        <v>42</v>
      </c>
      <c r="D102" s="94" t="s">
        <v>120</v>
      </c>
      <c r="E102" s="97">
        <v>28631823.18</v>
      </c>
      <c r="F102" s="97">
        <v>21058217.76</v>
      </c>
      <c r="G102" s="97">
        <f t="shared" si="1"/>
        <v>73.54829494305365</v>
      </c>
      <c r="H102" s="9"/>
      <c r="I102" s="23"/>
      <c r="J102" s="7"/>
    </row>
    <row r="103" spans="1:10" s="10" customFormat="1" ht="18.75" customHeight="1">
      <c r="A103" s="63"/>
      <c r="B103" s="91">
        <v>5173</v>
      </c>
      <c r="C103" s="52" t="s">
        <v>42</v>
      </c>
      <c r="D103" s="94" t="s">
        <v>121</v>
      </c>
      <c r="E103" s="97">
        <v>6054449.59</v>
      </c>
      <c r="F103" s="97">
        <v>1175939.59</v>
      </c>
      <c r="G103" s="97">
        <f t="shared" si="1"/>
        <v>19.422733190185834</v>
      </c>
      <c r="H103" s="9"/>
      <c r="I103" s="23"/>
      <c r="J103" s="7"/>
    </row>
    <row r="104" spans="1:10" ht="31.5">
      <c r="A104" s="46"/>
      <c r="B104" s="91">
        <v>5176</v>
      </c>
      <c r="C104" s="52"/>
      <c r="D104" s="167" t="s">
        <v>67</v>
      </c>
      <c r="E104" s="95">
        <f>E105+E106</f>
        <v>392822063.9</v>
      </c>
      <c r="F104" s="95">
        <f>F105+F106</f>
        <v>439736962.39</v>
      </c>
      <c r="G104" s="95">
        <f t="shared" si="1"/>
        <v>111.94304057776729</v>
      </c>
      <c r="H104" s="2"/>
      <c r="I104" s="7"/>
      <c r="J104" s="7"/>
    </row>
    <row r="105" spans="1:10" ht="18.75" customHeight="1">
      <c r="A105" s="46"/>
      <c r="B105" s="66"/>
      <c r="C105" s="52" t="s">
        <v>28</v>
      </c>
      <c r="D105" s="71" t="s">
        <v>68</v>
      </c>
      <c r="E105" s="31">
        <v>95929883.9</v>
      </c>
      <c r="F105" s="31">
        <v>86686322.39</v>
      </c>
      <c r="G105" s="31">
        <f t="shared" si="1"/>
        <v>90.36425237454081</v>
      </c>
      <c r="H105" s="2"/>
      <c r="J105" s="7"/>
    </row>
    <row r="106" spans="1:10" ht="18.75" customHeight="1">
      <c r="A106" s="46"/>
      <c r="B106" s="66"/>
      <c r="C106" s="52" t="s">
        <v>38</v>
      </c>
      <c r="D106" s="71" t="s">
        <v>133</v>
      </c>
      <c r="E106" s="31">
        <v>296892180</v>
      </c>
      <c r="F106" s="31">
        <v>353050640</v>
      </c>
      <c r="G106" s="31">
        <f t="shared" si="1"/>
        <v>118.91543926822187</v>
      </c>
      <c r="H106" s="2"/>
      <c r="J106" s="7"/>
    </row>
    <row r="107" spans="1:10" ht="18.75" customHeight="1">
      <c r="A107" s="63">
        <v>518</v>
      </c>
      <c r="B107" s="39"/>
      <c r="C107" s="48"/>
      <c r="D107" s="100" t="s">
        <v>187</v>
      </c>
      <c r="E107" s="62">
        <f>E108+E109</f>
        <v>755162111.92</v>
      </c>
      <c r="F107" s="62">
        <f>F108+F109</f>
        <v>1690761.49</v>
      </c>
      <c r="G107" s="101">
        <f t="shared" si="1"/>
        <v>0.2238938452170539</v>
      </c>
      <c r="H107" s="2"/>
      <c r="J107" s="7"/>
    </row>
    <row r="108" spans="1:10" ht="36" customHeight="1">
      <c r="A108" s="63"/>
      <c r="B108" s="91">
        <v>5181</v>
      </c>
      <c r="C108" s="52" t="s">
        <v>42</v>
      </c>
      <c r="D108" s="167" t="s">
        <v>263</v>
      </c>
      <c r="E108" s="31">
        <v>755162111.92</v>
      </c>
      <c r="F108" s="31">
        <v>0</v>
      </c>
      <c r="G108" s="62"/>
      <c r="H108" s="2"/>
      <c r="J108" s="7"/>
    </row>
    <row r="109" spans="1:10" ht="18.75" customHeight="1">
      <c r="A109" s="46"/>
      <c r="B109" s="91">
        <v>5183</v>
      </c>
      <c r="C109" s="52" t="s">
        <v>57</v>
      </c>
      <c r="D109" s="102" t="s">
        <v>186</v>
      </c>
      <c r="E109" s="31">
        <v>0</v>
      </c>
      <c r="F109" s="31">
        <v>1690761.49</v>
      </c>
      <c r="G109" s="31"/>
      <c r="H109" s="2"/>
      <c r="J109" s="7"/>
    </row>
    <row r="110" spans="1:10" ht="18.75" customHeight="1">
      <c r="A110" s="46"/>
      <c r="B110" s="66"/>
      <c r="C110" s="52"/>
      <c r="D110" s="71"/>
      <c r="E110" s="31"/>
      <c r="F110" s="31"/>
      <c r="G110" s="31"/>
      <c r="H110" s="2"/>
      <c r="J110" s="7"/>
    </row>
    <row r="111" spans="1:10" ht="18.75" customHeight="1">
      <c r="A111" s="63">
        <v>53</v>
      </c>
      <c r="B111" s="39"/>
      <c r="C111" s="40"/>
      <c r="D111" s="49" t="s">
        <v>69</v>
      </c>
      <c r="E111" s="42">
        <f>E112+E117</f>
        <v>732610698.04</v>
      </c>
      <c r="F111" s="42">
        <f>F112+F117+F120</f>
        <v>761276774.8</v>
      </c>
      <c r="G111" s="42">
        <f t="shared" si="1"/>
        <v>103.9128662517067</v>
      </c>
      <c r="H111" s="2"/>
      <c r="I111" s="7"/>
      <c r="J111" s="7"/>
    </row>
    <row r="112" spans="1:10" s="6" customFormat="1" ht="31.5">
      <c r="A112" s="39">
        <v>531</v>
      </c>
      <c r="B112" s="63"/>
      <c r="C112" s="64"/>
      <c r="D112" s="49" t="s">
        <v>70</v>
      </c>
      <c r="E112" s="42">
        <f>E113+E115</f>
        <v>526632176.95</v>
      </c>
      <c r="F112" s="42">
        <f>F113+F115</f>
        <v>366716528.96</v>
      </c>
      <c r="G112" s="42">
        <f t="shared" si="1"/>
        <v>69.63428081509291</v>
      </c>
      <c r="H112" s="5"/>
      <c r="I112" s="18"/>
      <c r="J112" s="7"/>
    </row>
    <row r="113" spans="1:10" ht="15.75">
      <c r="A113" s="63"/>
      <c r="B113" s="91">
        <v>5312</v>
      </c>
      <c r="C113" s="67"/>
      <c r="D113" s="92" t="s">
        <v>71</v>
      </c>
      <c r="E113" s="93">
        <f>E114</f>
        <v>350000000</v>
      </c>
      <c r="F113" s="93">
        <f>F114</f>
        <v>276981199.59</v>
      </c>
      <c r="G113" s="93">
        <f t="shared" si="1"/>
        <v>79.13748559714286</v>
      </c>
      <c r="H113" s="2"/>
      <c r="I113" s="7"/>
      <c r="J113" s="7"/>
    </row>
    <row r="114" spans="1:10" ht="46.5" customHeight="1">
      <c r="A114" s="63"/>
      <c r="B114" s="66"/>
      <c r="C114" s="52" t="s">
        <v>42</v>
      </c>
      <c r="D114" s="69" t="s">
        <v>72</v>
      </c>
      <c r="E114" s="103">
        <v>350000000</v>
      </c>
      <c r="F114" s="103">
        <v>276981199.59</v>
      </c>
      <c r="G114" s="103">
        <f t="shared" si="1"/>
        <v>79.13748559714286</v>
      </c>
      <c r="H114" s="1"/>
      <c r="I114" s="19"/>
      <c r="J114" s="7"/>
    </row>
    <row r="115" spans="1:10" s="4" customFormat="1" ht="33.75" customHeight="1">
      <c r="A115" s="46"/>
      <c r="B115" s="91">
        <v>5314</v>
      </c>
      <c r="C115" s="52"/>
      <c r="D115" s="92" t="s">
        <v>73</v>
      </c>
      <c r="E115" s="19">
        <f>E116</f>
        <v>176632176.95</v>
      </c>
      <c r="F115" s="19">
        <f>F116</f>
        <v>89735329.37</v>
      </c>
      <c r="G115" s="19">
        <f t="shared" si="1"/>
        <v>50.80350076611566</v>
      </c>
      <c r="H115" s="1"/>
      <c r="J115" s="7"/>
    </row>
    <row r="116" spans="1:10" s="4" customFormat="1" ht="15.75">
      <c r="A116" s="46"/>
      <c r="B116" s="66"/>
      <c r="C116" s="52" t="s">
        <v>134</v>
      </c>
      <c r="D116" s="69" t="s">
        <v>74</v>
      </c>
      <c r="E116" s="19">
        <v>176632176.95</v>
      </c>
      <c r="F116" s="19">
        <v>89735329.37</v>
      </c>
      <c r="G116" s="19">
        <f t="shared" si="1"/>
        <v>50.80350076611566</v>
      </c>
      <c r="H116" s="1"/>
      <c r="I116" s="22"/>
      <c r="J116" s="7"/>
    </row>
    <row r="117" spans="1:10" s="6" customFormat="1" ht="31.5" customHeight="1">
      <c r="A117" s="39">
        <v>533</v>
      </c>
      <c r="B117" s="63"/>
      <c r="C117" s="64"/>
      <c r="D117" s="49" t="s">
        <v>75</v>
      </c>
      <c r="E117" s="42">
        <f>E118</f>
        <v>205978521.09</v>
      </c>
      <c r="F117" s="42">
        <f>F118</f>
        <v>206169437.53</v>
      </c>
      <c r="G117" s="42">
        <f t="shared" si="1"/>
        <v>100.09268754770628</v>
      </c>
      <c r="H117" s="5"/>
      <c r="I117" s="18"/>
      <c r="J117" s="7"/>
    </row>
    <row r="118" spans="1:10" ht="31.5" customHeight="1">
      <c r="A118" s="46"/>
      <c r="B118" s="91">
        <v>5332</v>
      </c>
      <c r="C118" s="67"/>
      <c r="D118" s="92" t="s">
        <v>76</v>
      </c>
      <c r="E118" s="93">
        <f>E119</f>
        <v>205978521.09</v>
      </c>
      <c r="F118" s="93">
        <f>F119</f>
        <v>206169437.53</v>
      </c>
      <c r="G118" s="93">
        <f t="shared" si="1"/>
        <v>100.09268754770628</v>
      </c>
      <c r="H118" s="2"/>
      <c r="I118" s="7"/>
      <c r="J118" s="7"/>
    </row>
    <row r="119" spans="1:10" ht="15.75">
      <c r="A119" s="46"/>
      <c r="B119" s="66"/>
      <c r="C119" s="52" t="s">
        <v>42</v>
      </c>
      <c r="D119" s="69" t="s">
        <v>77</v>
      </c>
      <c r="E119" s="31">
        <v>205978521.09</v>
      </c>
      <c r="F119" s="31">
        <v>206169437.53</v>
      </c>
      <c r="G119" s="31">
        <f t="shared" si="1"/>
        <v>100.09268754770628</v>
      </c>
      <c r="H119" s="2"/>
      <c r="I119" s="7"/>
      <c r="J119" s="7"/>
    </row>
    <row r="120" spans="1:10" ht="18" customHeight="1">
      <c r="A120" s="63">
        <v>534</v>
      </c>
      <c r="B120" s="39"/>
      <c r="C120" s="48"/>
      <c r="D120" s="50" t="s">
        <v>189</v>
      </c>
      <c r="E120" s="62">
        <f>E121</f>
        <v>0</v>
      </c>
      <c r="F120" s="62">
        <f>F121</f>
        <v>188390808.31</v>
      </c>
      <c r="G120" s="62"/>
      <c r="H120" s="2"/>
      <c r="I120" s="7"/>
      <c r="J120" s="7"/>
    </row>
    <row r="121" spans="1:10" ht="31.5">
      <c r="A121" s="46"/>
      <c r="B121" s="91">
        <v>5341</v>
      </c>
      <c r="C121" s="52"/>
      <c r="D121" s="92" t="s">
        <v>180</v>
      </c>
      <c r="E121" s="19">
        <f>E122+E123</f>
        <v>0</v>
      </c>
      <c r="F121" s="19">
        <f>F122+F123</f>
        <v>188390808.31</v>
      </c>
      <c r="G121" s="19"/>
      <c r="H121" s="2"/>
      <c r="I121" s="7"/>
      <c r="J121" s="7"/>
    </row>
    <row r="122" spans="1:10" ht="15.75">
      <c r="A122" s="46"/>
      <c r="B122" s="66"/>
      <c r="C122" s="52" t="s">
        <v>42</v>
      </c>
      <c r="D122" s="69" t="s">
        <v>190</v>
      </c>
      <c r="E122" s="31">
        <v>0</v>
      </c>
      <c r="F122" s="31">
        <v>188356808.31</v>
      </c>
      <c r="G122" s="104"/>
      <c r="H122" s="2"/>
      <c r="I122" s="7"/>
      <c r="J122" s="7"/>
    </row>
    <row r="123" spans="1:10" ht="15.75">
      <c r="A123" s="46"/>
      <c r="B123" s="66"/>
      <c r="C123" s="52" t="s">
        <v>188</v>
      </c>
      <c r="D123" s="69" t="s">
        <v>191</v>
      </c>
      <c r="E123" s="31">
        <v>0</v>
      </c>
      <c r="F123" s="31">
        <v>34000</v>
      </c>
      <c r="G123" s="104"/>
      <c r="H123" s="2"/>
      <c r="I123" s="7"/>
      <c r="J123" s="7"/>
    </row>
    <row r="124" spans="1:10" ht="15.75">
      <c r="A124" s="63">
        <v>54</v>
      </c>
      <c r="B124" s="39"/>
      <c r="C124" s="40"/>
      <c r="D124" s="49" t="s">
        <v>78</v>
      </c>
      <c r="E124" s="42">
        <f>E125+E167+E192</f>
        <v>15211162435.319996</v>
      </c>
      <c r="F124" s="42">
        <f>F125+F167+F192+F241+F244</f>
        <v>10028273472.75</v>
      </c>
      <c r="G124" s="42">
        <f t="shared" si="1"/>
        <v>65.92706846298981</v>
      </c>
      <c r="H124" s="2"/>
      <c r="I124" s="7"/>
      <c r="J124" s="7"/>
    </row>
    <row r="125" spans="1:10" s="6" customFormat="1" ht="33" customHeight="1">
      <c r="A125" s="39">
        <v>541</v>
      </c>
      <c r="B125" s="63"/>
      <c r="C125" s="64"/>
      <c r="D125" s="49" t="s">
        <v>79</v>
      </c>
      <c r="E125" s="42">
        <f>E126+E163+E161+E162</f>
        <v>900174963.6600001</v>
      </c>
      <c r="F125" s="42">
        <f>F126+F163+F161+F162</f>
        <v>2047046075.6400003</v>
      </c>
      <c r="G125" s="42">
        <f t="shared" si="1"/>
        <v>227.40535543412187</v>
      </c>
      <c r="H125" s="5"/>
      <c r="J125" s="7"/>
    </row>
    <row r="126" spans="1:10" ht="30.75" customHeight="1">
      <c r="A126" s="46"/>
      <c r="B126" s="91">
        <v>5413</v>
      </c>
      <c r="C126" s="67"/>
      <c r="D126" s="92" t="s">
        <v>80</v>
      </c>
      <c r="E126" s="93">
        <f>SUM(E127:E160)-E160</f>
        <v>825316732.82</v>
      </c>
      <c r="F126" s="93">
        <f>SUM(F127:F160)-F160</f>
        <v>1939962844.6100004</v>
      </c>
      <c r="G126" s="93">
        <f t="shared" si="1"/>
        <v>235.05676880939995</v>
      </c>
      <c r="H126" s="2"/>
      <c r="J126" s="7"/>
    </row>
    <row r="127" spans="1:10" ht="47.25">
      <c r="A127" s="46"/>
      <c r="B127" s="66">
        <v>541321200</v>
      </c>
      <c r="C127" s="52" t="s">
        <v>42</v>
      </c>
      <c r="D127" s="105" t="s">
        <v>81</v>
      </c>
      <c r="E127" s="106">
        <v>2009210.61</v>
      </c>
      <c r="F127" s="106">
        <v>0</v>
      </c>
      <c r="G127" s="106">
        <f t="shared" si="1"/>
        <v>0</v>
      </c>
      <c r="H127" s="12"/>
      <c r="I127" s="7"/>
      <c r="J127" s="7"/>
    </row>
    <row r="128" spans="1:10" ht="31.5">
      <c r="A128" s="46"/>
      <c r="B128" s="66">
        <v>541321400</v>
      </c>
      <c r="C128" s="52" t="s">
        <v>42</v>
      </c>
      <c r="D128" s="105" t="s">
        <v>82</v>
      </c>
      <c r="E128" s="106">
        <v>32666311.31</v>
      </c>
      <c r="F128" s="106">
        <v>0</v>
      </c>
      <c r="G128" s="106">
        <f t="shared" si="1"/>
        <v>0</v>
      </c>
      <c r="H128" s="12"/>
      <c r="I128" s="7"/>
      <c r="J128" s="7"/>
    </row>
    <row r="129" spans="1:10" ht="15.75">
      <c r="A129" s="46"/>
      <c r="B129" s="66">
        <v>541321500</v>
      </c>
      <c r="C129" s="52" t="s">
        <v>42</v>
      </c>
      <c r="D129" s="105" t="s">
        <v>83</v>
      </c>
      <c r="E129" s="106">
        <v>15248786.98</v>
      </c>
      <c r="F129" s="106">
        <v>0</v>
      </c>
      <c r="G129" s="106">
        <f t="shared" si="1"/>
        <v>0</v>
      </c>
      <c r="H129" s="12"/>
      <c r="I129" s="7"/>
      <c r="J129" s="7"/>
    </row>
    <row r="130" spans="1:10" ht="15.75">
      <c r="A130" s="46"/>
      <c r="B130" s="66">
        <v>541322101</v>
      </c>
      <c r="C130" s="52" t="s">
        <v>42</v>
      </c>
      <c r="D130" s="105" t="s">
        <v>159</v>
      </c>
      <c r="E130" s="106">
        <v>74061925</v>
      </c>
      <c r="F130" s="106">
        <v>77246946</v>
      </c>
      <c r="G130" s="106">
        <f aca="true" t="shared" si="2" ref="G130:G194">F130/E130*100</f>
        <v>104.30048368308007</v>
      </c>
      <c r="H130" s="12"/>
      <c r="I130" s="7"/>
      <c r="J130" s="7"/>
    </row>
    <row r="131" spans="1:10" ht="31.5">
      <c r="A131" s="46"/>
      <c r="B131" s="66">
        <v>541323000</v>
      </c>
      <c r="C131" s="52" t="s">
        <v>42</v>
      </c>
      <c r="D131" s="107" t="s">
        <v>85</v>
      </c>
      <c r="E131" s="106">
        <v>19787738.45</v>
      </c>
      <c r="F131" s="106">
        <v>19685929.11</v>
      </c>
      <c r="G131" s="106">
        <f t="shared" si="2"/>
        <v>99.48549279516074</v>
      </c>
      <c r="H131" s="12"/>
      <c r="I131" s="7"/>
      <c r="J131" s="7"/>
    </row>
    <row r="132" spans="1:10" ht="31.5">
      <c r="A132" s="46"/>
      <c r="B132" s="66">
        <v>541323100</v>
      </c>
      <c r="C132" s="52" t="s">
        <v>42</v>
      </c>
      <c r="D132" s="107" t="s">
        <v>135</v>
      </c>
      <c r="E132" s="106">
        <v>1074180.61</v>
      </c>
      <c r="F132" s="106">
        <v>110608.14</v>
      </c>
      <c r="G132" s="106">
        <f t="shared" si="2"/>
        <v>10.2969778983443</v>
      </c>
      <c r="H132" s="12"/>
      <c r="I132" s="7"/>
      <c r="J132" s="7"/>
    </row>
    <row r="133" spans="1:10" ht="15.75">
      <c r="A133" s="46"/>
      <c r="B133" s="66">
        <v>541323300</v>
      </c>
      <c r="C133" s="52" t="s">
        <v>42</v>
      </c>
      <c r="D133" s="107" t="s">
        <v>192</v>
      </c>
      <c r="E133" s="106">
        <v>0</v>
      </c>
      <c r="F133" s="106">
        <v>1131337499.99</v>
      </c>
      <c r="G133" s="106"/>
      <c r="H133" s="12"/>
      <c r="I133" s="7"/>
      <c r="J133" s="7"/>
    </row>
    <row r="134" spans="1:10" ht="31.5">
      <c r="A134" s="46"/>
      <c r="B134" s="66">
        <v>541323301</v>
      </c>
      <c r="C134" s="52" t="s">
        <v>42</v>
      </c>
      <c r="D134" s="108" t="s">
        <v>87</v>
      </c>
      <c r="E134" s="106">
        <v>10527306.12</v>
      </c>
      <c r="F134" s="106">
        <v>10482355.24</v>
      </c>
      <c r="G134" s="106">
        <f t="shared" si="2"/>
        <v>99.57300681211692</v>
      </c>
      <c r="H134" s="12"/>
      <c r="I134" s="7"/>
      <c r="J134" s="7"/>
    </row>
    <row r="135" spans="1:10" ht="31.5">
      <c r="A135" s="46"/>
      <c r="B135" s="66">
        <v>541323303</v>
      </c>
      <c r="C135" s="52" t="s">
        <v>42</v>
      </c>
      <c r="D135" s="109" t="s">
        <v>84</v>
      </c>
      <c r="E135" s="106">
        <v>2685604.23</v>
      </c>
      <c r="F135" s="106">
        <v>3136846.91</v>
      </c>
      <c r="G135" s="106">
        <f t="shared" si="2"/>
        <v>116.80227767588825</v>
      </c>
      <c r="H135" s="12"/>
      <c r="I135" s="7"/>
      <c r="J135" s="7"/>
    </row>
    <row r="136" spans="1:10" ht="31.5">
      <c r="A136" s="46"/>
      <c r="B136" s="66">
        <v>541323304</v>
      </c>
      <c r="C136" s="52" t="s">
        <v>42</v>
      </c>
      <c r="D136" s="109" t="s">
        <v>86</v>
      </c>
      <c r="E136" s="106">
        <v>116524811.01</v>
      </c>
      <c r="F136" s="106">
        <v>139810664.02</v>
      </c>
      <c r="G136" s="106">
        <f t="shared" si="2"/>
        <v>119.98360075263426</v>
      </c>
      <c r="H136" s="12"/>
      <c r="I136" s="7"/>
      <c r="J136" s="7"/>
    </row>
    <row r="137" spans="1:10" ht="15.75">
      <c r="A137" s="46"/>
      <c r="B137" s="66">
        <v>541323305</v>
      </c>
      <c r="C137" s="52" t="s">
        <v>42</v>
      </c>
      <c r="D137" s="109" t="s">
        <v>193</v>
      </c>
      <c r="E137" s="106">
        <v>2427418.42</v>
      </c>
      <c r="F137" s="106">
        <v>653800.17</v>
      </c>
      <c r="G137" s="106">
        <f t="shared" si="2"/>
        <v>26.933970864404994</v>
      </c>
      <c r="H137" s="12"/>
      <c r="I137" s="21"/>
      <c r="J137" s="7"/>
    </row>
    <row r="138" spans="1:10" ht="15.75">
      <c r="A138" s="46"/>
      <c r="B138" s="66">
        <v>541323306</v>
      </c>
      <c r="C138" s="52" t="s">
        <v>42</v>
      </c>
      <c r="D138" s="109" t="s">
        <v>194</v>
      </c>
      <c r="E138" s="110">
        <v>1898412.85</v>
      </c>
      <c r="F138" s="110">
        <v>1892083.03</v>
      </c>
      <c r="G138" s="110">
        <f t="shared" si="2"/>
        <v>99.66657305337982</v>
      </c>
      <c r="H138" s="12"/>
      <c r="I138" s="7"/>
      <c r="J138" s="7"/>
    </row>
    <row r="139" spans="1:10" ht="31.5" customHeight="1">
      <c r="A139" s="46"/>
      <c r="B139" s="66">
        <v>541323307</v>
      </c>
      <c r="C139" s="52" t="s">
        <v>42</v>
      </c>
      <c r="D139" s="107" t="s">
        <v>88</v>
      </c>
      <c r="E139" s="31">
        <v>11462346.18</v>
      </c>
      <c r="F139" s="31">
        <v>13476225.5</v>
      </c>
      <c r="G139" s="31">
        <f t="shared" si="2"/>
        <v>117.56952100708584</v>
      </c>
      <c r="H139" s="12"/>
      <c r="I139" s="7"/>
      <c r="J139" s="7"/>
    </row>
    <row r="140" spans="1:10" ht="31.5">
      <c r="A140" s="46"/>
      <c r="B140" s="66">
        <v>541323308</v>
      </c>
      <c r="C140" s="52" t="s">
        <v>42</v>
      </c>
      <c r="D140" s="107" t="s">
        <v>92</v>
      </c>
      <c r="E140" s="31">
        <v>30072898.44</v>
      </c>
      <c r="F140" s="31">
        <v>29851093.56</v>
      </c>
      <c r="G140" s="31">
        <f t="shared" si="2"/>
        <v>99.26244262606568</v>
      </c>
      <c r="H140" s="12"/>
      <c r="I140" s="7"/>
      <c r="J140" s="7"/>
    </row>
    <row r="141" spans="1:10" ht="15.75">
      <c r="A141" s="46"/>
      <c r="B141" s="66">
        <v>541323309</v>
      </c>
      <c r="C141" s="52" t="s">
        <v>42</v>
      </c>
      <c r="D141" s="109" t="s">
        <v>195</v>
      </c>
      <c r="E141" s="31">
        <v>5637001.81</v>
      </c>
      <c r="F141" s="31">
        <v>10529309.9</v>
      </c>
      <c r="G141" s="31">
        <f t="shared" si="2"/>
        <v>186.78918785019872</v>
      </c>
      <c r="H141" s="12"/>
      <c r="I141" s="7"/>
      <c r="J141" s="7"/>
    </row>
    <row r="142" spans="1:10" ht="31.5">
      <c r="A142" s="46"/>
      <c r="B142" s="66">
        <v>541323311</v>
      </c>
      <c r="C142" s="52" t="s">
        <v>42</v>
      </c>
      <c r="D142" s="107" t="s">
        <v>93</v>
      </c>
      <c r="E142" s="31">
        <v>26645200.99</v>
      </c>
      <c r="F142" s="31">
        <v>26508109.47</v>
      </c>
      <c r="G142" s="31">
        <f t="shared" si="2"/>
        <v>99.48549264067682</v>
      </c>
      <c r="H142" s="12"/>
      <c r="I142" s="7"/>
      <c r="J142" s="7"/>
    </row>
    <row r="143" spans="1:10" ht="15.75">
      <c r="A143" s="46"/>
      <c r="B143" s="66">
        <v>541323312</v>
      </c>
      <c r="C143" s="52" t="s">
        <v>42</v>
      </c>
      <c r="D143" s="109" t="s">
        <v>196</v>
      </c>
      <c r="E143" s="31">
        <v>60732343.89</v>
      </c>
      <c r="F143" s="31">
        <v>27611546.94</v>
      </c>
      <c r="G143" s="31">
        <f t="shared" si="2"/>
        <v>45.464319621865336</v>
      </c>
      <c r="H143" s="12"/>
      <c r="I143" s="7"/>
      <c r="J143" s="7"/>
    </row>
    <row r="144" spans="1:10" ht="31.5">
      <c r="A144" s="46"/>
      <c r="B144" s="66">
        <v>541323313</v>
      </c>
      <c r="C144" s="52" t="s">
        <v>42</v>
      </c>
      <c r="D144" s="107" t="s">
        <v>90</v>
      </c>
      <c r="E144" s="31">
        <v>23196362.95</v>
      </c>
      <c r="F144" s="31">
        <v>23077015.97</v>
      </c>
      <c r="G144" s="31">
        <f t="shared" si="2"/>
        <v>99.4854927030705</v>
      </c>
      <c r="H144" s="12"/>
      <c r="I144" s="7"/>
      <c r="J144" s="7"/>
    </row>
    <row r="145" spans="1:10" ht="31.5">
      <c r="A145" s="46"/>
      <c r="B145" s="66">
        <v>541323314</v>
      </c>
      <c r="C145" s="52" t="s">
        <v>42</v>
      </c>
      <c r="D145" s="107" t="s">
        <v>91</v>
      </c>
      <c r="E145" s="31">
        <v>51965631.02</v>
      </c>
      <c r="F145" s="31">
        <v>51698264.06</v>
      </c>
      <c r="G145" s="31">
        <f t="shared" si="2"/>
        <v>99.48549270979295</v>
      </c>
      <c r="H145" s="12"/>
      <c r="I145" s="7"/>
      <c r="J145" s="7"/>
    </row>
    <row r="146" spans="1:10" ht="31.5">
      <c r="A146" s="46"/>
      <c r="B146" s="66">
        <v>541323315</v>
      </c>
      <c r="C146" s="52" t="s">
        <v>42</v>
      </c>
      <c r="D146" s="107" t="s">
        <v>89</v>
      </c>
      <c r="E146" s="31">
        <v>23532774.26</v>
      </c>
      <c r="F146" s="31">
        <v>23411696.43</v>
      </c>
      <c r="G146" s="31">
        <f t="shared" si="2"/>
        <v>99.48549274869897</v>
      </c>
      <c r="H146" s="12"/>
      <c r="I146" s="7"/>
      <c r="J146" s="7"/>
    </row>
    <row r="147" spans="1:10" ht="15.75">
      <c r="A147" s="46"/>
      <c r="B147" s="66">
        <v>541323317</v>
      </c>
      <c r="C147" s="52" t="s">
        <v>42</v>
      </c>
      <c r="D147" s="107" t="s">
        <v>136</v>
      </c>
      <c r="E147" s="31">
        <v>20005758.46</v>
      </c>
      <c r="F147" s="31">
        <v>19858204.5</v>
      </c>
      <c r="G147" s="31">
        <f t="shared" si="2"/>
        <v>99.26244255975087</v>
      </c>
      <c r="H147" s="12"/>
      <c r="I147" s="7"/>
      <c r="J147" s="7"/>
    </row>
    <row r="148" spans="1:10" ht="15.75">
      <c r="A148" s="46"/>
      <c r="B148" s="66">
        <v>541323318</v>
      </c>
      <c r="C148" s="52" t="s">
        <v>42</v>
      </c>
      <c r="D148" s="107" t="s">
        <v>137</v>
      </c>
      <c r="E148" s="31">
        <v>75119130.29</v>
      </c>
      <c r="F148" s="31">
        <v>74850803.95</v>
      </c>
      <c r="G148" s="31">
        <f t="shared" si="2"/>
        <v>99.64279892623341</v>
      </c>
      <c r="H148" s="12"/>
      <c r="I148" s="7"/>
      <c r="J148" s="7"/>
    </row>
    <row r="149" spans="1:10" ht="15.75">
      <c r="A149" s="46"/>
      <c r="B149" s="66">
        <v>541323319</v>
      </c>
      <c r="C149" s="52" t="s">
        <v>42</v>
      </c>
      <c r="D149" s="107" t="s">
        <v>197</v>
      </c>
      <c r="E149" s="31">
        <v>10992714.35</v>
      </c>
      <c r="F149" s="31">
        <v>10954682.21</v>
      </c>
      <c r="G149" s="31">
        <f t="shared" si="2"/>
        <v>99.65402412189489</v>
      </c>
      <c r="H149" s="12"/>
      <c r="I149" s="7"/>
      <c r="J149" s="7"/>
    </row>
    <row r="150" spans="1:10" ht="15.75">
      <c r="A150" s="46"/>
      <c r="B150" s="66">
        <v>541323320</v>
      </c>
      <c r="C150" s="52" t="s">
        <v>42</v>
      </c>
      <c r="D150" s="107" t="s">
        <v>198</v>
      </c>
      <c r="E150" s="110">
        <v>66044483.37</v>
      </c>
      <c r="F150" s="110">
        <v>65557367.36</v>
      </c>
      <c r="G150" s="110">
        <f t="shared" si="2"/>
        <v>99.26244254607757</v>
      </c>
      <c r="H150" s="12"/>
      <c r="I150" s="7"/>
      <c r="J150" s="7"/>
    </row>
    <row r="151" spans="1:10" ht="15.75">
      <c r="A151" s="46"/>
      <c r="B151" s="66">
        <v>541323321</v>
      </c>
      <c r="C151" s="52" t="s">
        <v>42</v>
      </c>
      <c r="D151" s="107" t="s">
        <v>199</v>
      </c>
      <c r="E151" s="110">
        <v>4381393.66</v>
      </c>
      <c r="F151" s="110">
        <v>7031042.66</v>
      </c>
      <c r="G151" s="110">
        <f t="shared" si="2"/>
        <v>160.47502702598973</v>
      </c>
      <c r="H151" s="12"/>
      <c r="J151" s="7"/>
    </row>
    <row r="152" spans="1:10" ht="15.75">
      <c r="A152" s="46"/>
      <c r="B152" s="66">
        <v>541323322</v>
      </c>
      <c r="C152" s="52" t="s">
        <v>42</v>
      </c>
      <c r="D152" s="107" t="s">
        <v>138</v>
      </c>
      <c r="E152" s="110">
        <v>76475400</v>
      </c>
      <c r="F152" s="110">
        <v>75911349.99</v>
      </c>
      <c r="G152" s="110">
        <f t="shared" si="2"/>
        <v>99.26244255015337</v>
      </c>
      <c r="H152" s="12"/>
      <c r="I152" s="7"/>
      <c r="J152" s="7"/>
    </row>
    <row r="153" spans="1:10" ht="15.75">
      <c r="A153" s="46"/>
      <c r="B153" s="66">
        <v>541323323</v>
      </c>
      <c r="C153" s="52" t="s">
        <v>42</v>
      </c>
      <c r="D153" s="107" t="s">
        <v>200</v>
      </c>
      <c r="E153" s="110">
        <v>9784923.71</v>
      </c>
      <c r="F153" s="110">
        <v>10074219.63</v>
      </c>
      <c r="G153" s="110">
        <f t="shared" si="2"/>
        <v>102.95654752733887</v>
      </c>
      <c r="H153" s="12"/>
      <c r="I153" s="7"/>
      <c r="J153" s="7"/>
    </row>
    <row r="154" spans="1:10" ht="15.75">
      <c r="A154" s="46"/>
      <c r="B154" s="66">
        <v>541323324</v>
      </c>
      <c r="C154" s="52" t="s">
        <v>42</v>
      </c>
      <c r="D154" s="107" t="s">
        <v>201</v>
      </c>
      <c r="E154" s="110">
        <v>5013876.84</v>
      </c>
      <c r="F154" s="110">
        <v>5174407</v>
      </c>
      <c r="G154" s="110">
        <f t="shared" si="2"/>
        <v>103.20171725638158</v>
      </c>
      <c r="H154" s="12"/>
      <c r="I154" s="7"/>
      <c r="J154" s="7"/>
    </row>
    <row r="155" spans="1:10" ht="15.75">
      <c r="A155" s="46"/>
      <c r="B155" s="66">
        <v>541323325</v>
      </c>
      <c r="C155" s="52" t="s">
        <v>42</v>
      </c>
      <c r="D155" s="107" t="s">
        <v>158</v>
      </c>
      <c r="E155" s="110">
        <v>28012090.02</v>
      </c>
      <c r="F155" s="110">
        <v>39482281.55</v>
      </c>
      <c r="G155" s="110">
        <f t="shared" si="2"/>
        <v>140.94728926620806</v>
      </c>
      <c r="H155" s="12"/>
      <c r="I155" s="7"/>
      <c r="J155" s="7"/>
    </row>
    <row r="156" spans="1:10" ht="15.75">
      <c r="A156" s="46"/>
      <c r="B156" s="66">
        <v>541323326</v>
      </c>
      <c r="C156" s="52" t="s">
        <v>42</v>
      </c>
      <c r="D156" s="107" t="s">
        <v>202</v>
      </c>
      <c r="E156" s="110">
        <v>0</v>
      </c>
      <c r="F156" s="110">
        <v>1977270.02</v>
      </c>
      <c r="G156" s="110"/>
      <c r="H156" s="12"/>
      <c r="I156" s="7"/>
      <c r="J156" s="7"/>
    </row>
    <row r="157" spans="1:10" ht="15.75">
      <c r="A157" s="46"/>
      <c r="B157" s="66">
        <v>541323327</v>
      </c>
      <c r="C157" s="52" t="s">
        <v>42</v>
      </c>
      <c r="D157" s="107" t="s">
        <v>203</v>
      </c>
      <c r="E157" s="110">
        <v>0</v>
      </c>
      <c r="F157" s="110">
        <v>5311897.49</v>
      </c>
      <c r="G157" s="110"/>
      <c r="H157" s="12"/>
      <c r="I157" s="7"/>
      <c r="J157" s="7"/>
    </row>
    <row r="158" spans="1:10" ht="33.75" customHeight="1">
      <c r="A158" s="46"/>
      <c r="B158" s="66">
        <v>541323333</v>
      </c>
      <c r="C158" s="52" t="s">
        <v>42</v>
      </c>
      <c r="D158" s="107" t="s">
        <v>204</v>
      </c>
      <c r="E158" s="110">
        <v>17330696.99</v>
      </c>
      <c r="F158" s="110">
        <v>31493604.81</v>
      </c>
      <c r="G158" s="110">
        <f t="shared" si="2"/>
        <v>181.721513151907</v>
      </c>
      <c r="H158" s="12"/>
      <c r="I158" s="7"/>
      <c r="J158" s="7"/>
    </row>
    <row r="159" spans="1:10" ht="15.75">
      <c r="A159" s="46"/>
      <c r="B159" s="66"/>
      <c r="C159" s="52" t="s">
        <v>188</v>
      </c>
      <c r="D159" s="107" t="s">
        <v>205</v>
      </c>
      <c r="E159" s="110">
        <v>0</v>
      </c>
      <c r="F159" s="110">
        <v>1765719</v>
      </c>
      <c r="G159" s="110"/>
      <c r="H159" s="12"/>
      <c r="I159" s="7"/>
      <c r="J159" s="7"/>
    </row>
    <row r="160" spans="1:10" ht="15.75" hidden="1">
      <c r="A160" s="46"/>
      <c r="B160" s="66"/>
      <c r="C160" s="52" t="s">
        <v>42</v>
      </c>
      <c r="D160" s="111" t="s">
        <v>94</v>
      </c>
      <c r="E160" s="112">
        <v>95044388.89</v>
      </c>
      <c r="F160" s="112"/>
      <c r="G160" s="112">
        <f t="shared" si="2"/>
        <v>0</v>
      </c>
      <c r="H160" s="12"/>
      <c r="I160" s="7"/>
      <c r="J160" s="7"/>
    </row>
    <row r="161" spans="1:10" ht="15.75">
      <c r="A161" s="46"/>
      <c r="B161" s="91">
        <v>5414</v>
      </c>
      <c r="C161" s="67"/>
      <c r="D161" s="102" t="s">
        <v>206</v>
      </c>
      <c r="E161" s="19">
        <v>69379635.43</v>
      </c>
      <c r="F161" s="19">
        <v>104751462.97</v>
      </c>
      <c r="G161" s="19">
        <f t="shared" si="2"/>
        <v>150.98301154333407</v>
      </c>
      <c r="H161" s="12"/>
      <c r="J161" s="7"/>
    </row>
    <row r="162" spans="1:10" s="4" customFormat="1" ht="15.75">
      <c r="A162" s="46"/>
      <c r="B162" s="91">
        <v>5415</v>
      </c>
      <c r="C162" s="67"/>
      <c r="D162" s="102" t="s">
        <v>207</v>
      </c>
      <c r="E162" s="19">
        <v>284727.24</v>
      </c>
      <c r="F162" s="19">
        <v>283764.27</v>
      </c>
      <c r="G162" s="19">
        <f t="shared" si="2"/>
        <v>99.6617921067194</v>
      </c>
      <c r="H162" s="12"/>
      <c r="J162" s="7"/>
    </row>
    <row r="163" spans="1:10" s="4" customFormat="1" ht="15.75">
      <c r="A163" s="46"/>
      <c r="B163" s="91">
        <v>5416</v>
      </c>
      <c r="C163" s="113"/>
      <c r="D163" s="102" t="s">
        <v>95</v>
      </c>
      <c r="E163" s="95">
        <f>E164+E165</f>
        <v>5193868.17</v>
      </c>
      <c r="F163" s="95">
        <f>F165</f>
        <v>2048003.79</v>
      </c>
      <c r="G163" s="95">
        <f t="shared" si="2"/>
        <v>39.431185447281</v>
      </c>
      <c r="H163" s="12"/>
      <c r="I163" s="22"/>
      <c r="J163" s="7"/>
    </row>
    <row r="164" spans="1:10" s="14" customFormat="1" ht="15.75">
      <c r="A164" s="114"/>
      <c r="B164" s="66"/>
      <c r="C164" s="67"/>
      <c r="D164" s="115" t="s">
        <v>96</v>
      </c>
      <c r="E164" s="31">
        <v>5193868.17</v>
      </c>
      <c r="F164" s="31">
        <v>0</v>
      </c>
      <c r="G164" s="31">
        <f t="shared" si="2"/>
        <v>0</v>
      </c>
      <c r="H164" s="13"/>
      <c r="J164" s="7"/>
    </row>
    <row r="165" spans="1:10" ht="15.75">
      <c r="A165" s="46"/>
      <c r="B165" s="66"/>
      <c r="C165" s="52" t="s">
        <v>42</v>
      </c>
      <c r="D165" s="115" t="s">
        <v>97</v>
      </c>
      <c r="E165" s="31">
        <v>0</v>
      </c>
      <c r="F165" s="31">
        <v>2048003.79</v>
      </c>
      <c r="G165" s="31"/>
      <c r="H165" s="12"/>
      <c r="I165" s="7"/>
      <c r="J165" s="7"/>
    </row>
    <row r="166" spans="1:10" ht="15.75">
      <c r="A166" s="46"/>
      <c r="B166" s="66"/>
      <c r="C166" s="67"/>
      <c r="D166" s="69"/>
      <c r="E166" s="31"/>
      <c r="F166" s="31"/>
      <c r="G166" s="31"/>
      <c r="H166" s="12"/>
      <c r="I166" s="7"/>
      <c r="J166" s="7"/>
    </row>
    <row r="167" spans="1:10" ht="31.5">
      <c r="A167" s="39">
        <v>542</v>
      </c>
      <c r="B167" s="63"/>
      <c r="C167" s="64"/>
      <c r="D167" s="49" t="s">
        <v>98</v>
      </c>
      <c r="E167" s="42">
        <f>E169</f>
        <v>1585319233.9699998</v>
      </c>
      <c r="F167" s="42">
        <f>F169+F191</f>
        <v>1292015422.07</v>
      </c>
      <c r="G167" s="42">
        <f t="shared" si="2"/>
        <v>81.49875396607025</v>
      </c>
      <c r="H167" s="12"/>
      <c r="I167" s="7"/>
      <c r="J167" s="7"/>
    </row>
    <row r="168" spans="1:10" s="6" customFormat="1" ht="31.5">
      <c r="A168" s="39"/>
      <c r="B168" s="91">
        <v>5422</v>
      </c>
      <c r="C168" s="64"/>
      <c r="D168" s="92" t="s">
        <v>99</v>
      </c>
      <c r="E168" s="116">
        <v>0</v>
      </c>
      <c r="F168" s="116">
        <v>0</v>
      </c>
      <c r="G168" s="116"/>
      <c r="H168" s="12"/>
      <c r="I168" s="18"/>
      <c r="J168" s="7"/>
    </row>
    <row r="169" spans="1:10" s="6" customFormat="1" ht="31.5">
      <c r="A169" s="39"/>
      <c r="B169" s="91">
        <v>5422</v>
      </c>
      <c r="C169" s="67"/>
      <c r="D169" s="92" t="s">
        <v>100</v>
      </c>
      <c r="E169" s="116">
        <f>SUM(E170:E188)</f>
        <v>1585319233.9699998</v>
      </c>
      <c r="F169" s="116">
        <f>SUM(F170:F190)</f>
        <v>1269276168.29</v>
      </c>
      <c r="G169" s="116">
        <f t="shared" si="2"/>
        <v>80.06438962526455</v>
      </c>
      <c r="H169" s="12"/>
      <c r="J169" s="7"/>
    </row>
    <row r="170" spans="1:10" s="6" customFormat="1" ht="15.75">
      <c r="A170" s="38"/>
      <c r="B170" s="66">
        <v>542220001</v>
      </c>
      <c r="C170" s="70" t="s">
        <v>42</v>
      </c>
      <c r="D170" s="117" t="s">
        <v>101</v>
      </c>
      <c r="E170" s="106">
        <v>14064899.22</v>
      </c>
      <c r="F170" s="106">
        <v>0</v>
      </c>
      <c r="G170" s="106">
        <f t="shared" si="2"/>
        <v>0</v>
      </c>
      <c r="H170" s="12"/>
      <c r="J170" s="7"/>
    </row>
    <row r="171" spans="1:10" s="6" customFormat="1" ht="15.75">
      <c r="A171" s="38"/>
      <c r="B171" s="66">
        <v>542220002</v>
      </c>
      <c r="C171" s="70" t="s">
        <v>42</v>
      </c>
      <c r="D171" s="117" t="s">
        <v>102</v>
      </c>
      <c r="E171" s="106">
        <v>23076979.16</v>
      </c>
      <c r="F171" s="106">
        <v>0</v>
      </c>
      <c r="G171" s="106">
        <f t="shared" si="2"/>
        <v>0</v>
      </c>
      <c r="H171" s="20"/>
      <c r="I171" s="18"/>
      <c r="J171" s="7"/>
    </row>
    <row r="172" spans="1:10" s="6" customFormat="1" ht="15.75">
      <c r="A172" s="38"/>
      <c r="B172" s="66">
        <v>542220003</v>
      </c>
      <c r="C172" s="70" t="s">
        <v>42</v>
      </c>
      <c r="D172" s="117" t="s">
        <v>208</v>
      </c>
      <c r="E172" s="106">
        <v>15079966.14</v>
      </c>
      <c r="F172" s="106">
        <v>7472733.1</v>
      </c>
      <c r="G172" s="106">
        <f t="shared" si="2"/>
        <v>49.554044290446924</v>
      </c>
      <c r="H172" s="20"/>
      <c r="I172" s="18"/>
      <c r="J172" s="7"/>
    </row>
    <row r="173" spans="1:10" s="6" customFormat="1" ht="15.75">
      <c r="A173" s="38"/>
      <c r="B173" s="66">
        <v>542220006</v>
      </c>
      <c r="C173" s="70" t="s">
        <v>42</v>
      </c>
      <c r="D173" s="117" t="s">
        <v>209</v>
      </c>
      <c r="E173" s="106">
        <v>12840680.91</v>
      </c>
      <c r="F173" s="106">
        <v>6390195.05</v>
      </c>
      <c r="G173" s="106">
        <f t="shared" si="2"/>
        <v>49.76523515215985</v>
      </c>
      <c r="H173" s="20"/>
      <c r="I173" s="18"/>
      <c r="J173" s="7"/>
    </row>
    <row r="174" spans="1:10" s="6" customFormat="1" ht="15.75">
      <c r="A174" s="38"/>
      <c r="B174" s="66">
        <v>542220007</v>
      </c>
      <c r="C174" s="70" t="s">
        <v>42</v>
      </c>
      <c r="D174" s="117" t="s">
        <v>210</v>
      </c>
      <c r="E174" s="106">
        <v>986997.39</v>
      </c>
      <c r="F174" s="106">
        <v>492414.55</v>
      </c>
      <c r="G174" s="106">
        <f t="shared" si="2"/>
        <v>49.89015725766002</v>
      </c>
      <c r="H174" s="20"/>
      <c r="J174" s="7"/>
    </row>
    <row r="175" spans="1:10" s="6" customFormat="1" ht="15.75">
      <c r="A175" s="38"/>
      <c r="B175" s="66">
        <v>542220009</v>
      </c>
      <c r="C175" s="70" t="s">
        <v>42</v>
      </c>
      <c r="D175" s="117" t="s">
        <v>213</v>
      </c>
      <c r="E175" s="106">
        <v>3087025.91</v>
      </c>
      <c r="F175" s="106">
        <v>3075055.79</v>
      </c>
      <c r="G175" s="106">
        <f t="shared" si="2"/>
        <v>99.61224426522548</v>
      </c>
      <c r="H175" s="20"/>
      <c r="J175" s="7"/>
    </row>
    <row r="176" spans="1:10" s="6" customFormat="1" ht="15.75">
      <c r="A176" s="38"/>
      <c r="B176" s="66">
        <v>542220010</v>
      </c>
      <c r="C176" s="70" t="s">
        <v>42</v>
      </c>
      <c r="D176" s="117" t="s">
        <v>212</v>
      </c>
      <c r="E176" s="106">
        <v>4904598.82</v>
      </c>
      <c r="F176" s="106">
        <v>4900561.37</v>
      </c>
      <c r="G176" s="106">
        <f t="shared" si="2"/>
        <v>99.91768032109913</v>
      </c>
      <c r="H176" s="20"/>
      <c r="I176" s="18"/>
      <c r="J176" s="7"/>
    </row>
    <row r="177" spans="1:10" s="6" customFormat="1" ht="15.75">
      <c r="A177" s="38"/>
      <c r="B177" s="66">
        <v>542220011</v>
      </c>
      <c r="C177" s="70" t="s">
        <v>42</v>
      </c>
      <c r="D177" s="117" t="s">
        <v>211</v>
      </c>
      <c r="E177" s="106">
        <v>17461177.53</v>
      </c>
      <c r="F177" s="106">
        <v>17441536.39</v>
      </c>
      <c r="G177" s="106">
        <f t="shared" si="2"/>
        <v>99.88751537537343</v>
      </c>
      <c r="H177" s="20"/>
      <c r="I177" s="18"/>
      <c r="J177" s="7"/>
    </row>
    <row r="178" spans="1:10" s="6" customFormat="1" ht="15.75">
      <c r="A178" s="38"/>
      <c r="B178" s="66">
        <v>542220012</v>
      </c>
      <c r="C178" s="70" t="s">
        <v>42</v>
      </c>
      <c r="D178" s="117" t="s">
        <v>214</v>
      </c>
      <c r="E178" s="106">
        <v>0</v>
      </c>
      <c r="F178" s="106">
        <v>13050910.02</v>
      </c>
      <c r="G178" s="106"/>
      <c r="H178" s="20"/>
      <c r="I178" s="18"/>
      <c r="J178" s="7"/>
    </row>
    <row r="179" spans="1:10" s="6" customFormat="1" ht="15.75">
      <c r="A179" s="38"/>
      <c r="B179" s="66">
        <v>542220013</v>
      </c>
      <c r="C179" s="70" t="s">
        <v>42</v>
      </c>
      <c r="D179" s="117" t="s">
        <v>215</v>
      </c>
      <c r="E179" s="106">
        <v>55925979.98</v>
      </c>
      <c r="F179" s="106">
        <v>13992146.65</v>
      </c>
      <c r="G179" s="106">
        <f t="shared" si="2"/>
        <v>25.01904598722063</v>
      </c>
      <c r="H179" s="20"/>
      <c r="I179" s="18"/>
      <c r="J179" s="7"/>
    </row>
    <row r="180" spans="1:10" s="6" customFormat="1" ht="15.75">
      <c r="A180" s="38"/>
      <c r="B180" s="66">
        <v>542220014</v>
      </c>
      <c r="C180" s="70" t="s">
        <v>42</v>
      </c>
      <c r="D180" s="117" t="s">
        <v>216</v>
      </c>
      <c r="E180" s="106">
        <v>259420937.43</v>
      </c>
      <c r="F180" s="106">
        <v>260809150.14</v>
      </c>
      <c r="G180" s="106">
        <f t="shared" si="2"/>
        <v>100.53511976471621</v>
      </c>
      <c r="H180" s="20"/>
      <c r="I180" s="18"/>
      <c r="J180" s="7"/>
    </row>
    <row r="181" spans="1:10" s="6" customFormat="1" ht="15.75">
      <c r="A181" s="38"/>
      <c r="B181" s="66">
        <v>542220019</v>
      </c>
      <c r="C181" s="70" t="s">
        <v>42</v>
      </c>
      <c r="D181" s="117" t="s">
        <v>160</v>
      </c>
      <c r="E181" s="106">
        <v>19065667.5</v>
      </c>
      <c r="F181" s="106">
        <v>0</v>
      </c>
      <c r="G181" s="106">
        <f t="shared" si="2"/>
        <v>0</v>
      </c>
      <c r="H181" s="20"/>
      <c r="I181" s="18"/>
      <c r="J181" s="7"/>
    </row>
    <row r="182" spans="1:10" s="6" customFormat="1" ht="15.75">
      <c r="A182" s="38"/>
      <c r="B182" s="66">
        <v>542220020</v>
      </c>
      <c r="C182" s="70" t="s">
        <v>42</v>
      </c>
      <c r="D182" s="117" t="s">
        <v>217</v>
      </c>
      <c r="E182" s="106">
        <v>16549994.65</v>
      </c>
      <c r="F182" s="106">
        <v>17948116.01</v>
      </c>
      <c r="G182" s="106">
        <f t="shared" si="2"/>
        <v>108.44786593329805</v>
      </c>
      <c r="H182" s="20"/>
      <c r="J182" s="7"/>
    </row>
    <row r="183" spans="1:10" s="6" customFormat="1" ht="15.75">
      <c r="A183" s="38"/>
      <c r="B183" s="66">
        <v>542220024</v>
      </c>
      <c r="C183" s="70" t="s">
        <v>42</v>
      </c>
      <c r="D183" s="117" t="s">
        <v>219</v>
      </c>
      <c r="E183" s="106">
        <v>360000000</v>
      </c>
      <c r="F183" s="106">
        <v>21176470.59</v>
      </c>
      <c r="G183" s="106">
        <f t="shared" si="2"/>
        <v>5.8823529416666664</v>
      </c>
      <c r="H183" s="20"/>
      <c r="J183" s="7"/>
    </row>
    <row r="184" spans="1:10" s="6" customFormat="1" ht="15.75">
      <c r="A184" s="38"/>
      <c r="B184" s="66">
        <v>542220025</v>
      </c>
      <c r="C184" s="70" t="s">
        <v>42</v>
      </c>
      <c r="D184" s="117" t="s">
        <v>218</v>
      </c>
      <c r="E184" s="106">
        <v>735200000</v>
      </c>
      <c r="F184" s="106">
        <v>735200000</v>
      </c>
      <c r="G184" s="106">
        <f t="shared" si="2"/>
        <v>100</v>
      </c>
      <c r="H184" s="20"/>
      <c r="J184" s="7"/>
    </row>
    <row r="185" spans="1:10" s="6" customFormat="1" ht="15.75">
      <c r="A185" s="38"/>
      <c r="B185" s="66">
        <v>542220026</v>
      </c>
      <c r="C185" s="70" t="s">
        <v>42</v>
      </c>
      <c r="D185" s="117" t="s">
        <v>220</v>
      </c>
      <c r="E185" s="106">
        <v>4888366.56</v>
      </c>
      <c r="F185" s="106">
        <v>4884342.47</v>
      </c>
      <c r="G185" s="106">
        <f t="shared" si="2"/>
        <v>99.91768027314221</v>
      </c>
      <c r="H185" s="20"/>
      <c r="J185" s="7"/>
    </row>
    <row r="186" spans="1:10" s="6" customFormat="1" ht="15.75">
      <c r="A186" s="38"/>
      <c r="B186" s="66">
        <v>542220027</v>
      </c>
      <c r="C186" s="70" t="s">
        <v>42</v>
      </c>
      <c r="D186" s="117" t="s">
        <v>221</v>
      </c>
      <c r="E186" s="106">
        <v>19542160.75</v>
      </c>
      <c r="F186" s="106">
        <v>19526073.97</v>
      </c>
      <c r="G186" s="106">
        <f t="shared" si="2"/>
        <v>99.91768167192053</v>
      </c>
      <c r="H186" s="20"/>
      <c r="J186" s="7"/>
    </row>
    <row r="187" spans="1:10" s="6" customFormat="1" ht="15.75">
      <c r="A187" s="38"/>
      <c r="B187" s="66">
        <v>542220029</v>
      </c>
      <c r="C187" s="70" t="s">
        <v>42</v>
      </c>
      <c r="D187" s="117" t="s">
        <v>222</v>
      </c>
      <c r="E187" s="106">
        <v>0</v>
      </c>
      <c r="F187" s="106">
        <v>119210444.89</v>
      </c>
      <c r="G187" s="106"/>
      <c r="H187" s="20"/>
      <c r="J187" s="7"/>
    </row>
    <row r="188" spans="1:10" s="6" customFormat="1" ht="15.75">
      <c r="A188" s="38"/>
      <c r="B188" s="66">
        <v>542220099</v>
      </c>
      <c r="C188" s="70" t="s">
        <v>42</v>
      </c>
      <c r="D188" s="71" t="s">
        <v>103</v>
      </c>
      <c r="E188" s="106">
        <v>23223802.02</v>
      </c>
      <c r="F188" s="106">
        <v>23197678.22</v>
      </c>
      <c r="G188" s="106">
        <f t="shared" si="2"/>
        <v>99.88751281991853</v>
      </c>
      <c r="H188" s="20"/>
      <c r="J188" s="7"/>
    </row>
    <row r="189" spans="1:10" s="6" customFormat="1" ht="15.75">
      <c r="A189" s="38"/>
      <c r="B189" s="66"/>
      <c r="C189" s="70" t="s">
        <v>152</v>
      </c>
      <c r="D189" s="71" t="s">
        <v>225</v>
      </c>
      <c r="E189" s="106"/>
      <c r="F189" s="106">
        <v>91182</v>
      </c>
      <c r="G189" s="106"/>
      <c r="H189" s="20"/>
      <c r="J189" s="7"/>
    </row>
    <row r="190" spans="1:10" s="6" customFormat="1" ht="15.75">
      <c r="A190" s="38"/>
      <c r="B190" s="66"/>
      <c r="C190" s="70" t="s">
        <v>223</v>
      </c>
      <c r="D190" s="71" t="s">
        <v>224</v>
      </c>
      <c r="E190" s="31"/>
      <c r="F190" s="31">
        <v>417157.08</v>
      </c>
      <c r="G190" s="31"/>
      <c r="H190" s="5"/>
      <c r="I190" s="18"/>
      <c r="J190" s="7"/>
    </row>
    <row r="191" spans="1:10" s="6" customFormat="1" ht="31.5">
      <c r="A191" s="38"/>
      <c r="B191" s="91">
        <v>5424</v>
      </c>
      <c r="C191" s="92"/>
      <c r="D191" s="92" t="s">
        <v>226</v>
      </c>
      <c r="E191" s="31"/>
      <c r="F191" s="31">
        <v>22739253.78</v>
      </c>
      <c r="G191" s="31"/>
      <c r="H191" s="5"/>
      <c r="I191" s="18"/>
      <c r="J191" s="7"/>
    </row>
    <row r="192" spans="1:10" s="6" customFormat="1" ht="31.5">
      <c r="A192" s="39">
        <v>544</v>
      </c>
      <c r="B192" s="63"/>
      <c r="C192" s="64"/>
      <c r="D192" s="49" t="s">
        <v>104</v>
      </c>
      <c r="E192" s="42">
        <f>SUM(E193,E194,E232,E233)</f>
        <v>12725668237.689997</v>
      </c>
      <c r="F192" s="42">
        <f>SUM(F193,F194,F231,F232,F233)</f>
        <v>6680438774.4</v>
      </c>
      <c r="G192" s="42">
        <f t="shared" si="2"/>
        <v>52.49577978635607</v>
      </c>
      <c r="H192" s="5"/>
      <c r="J192" s="7"/>
    </row>
    <row r="193" spans="1:10" s="6" customFormat="1" ht="33.75" customHeight="1">
      <c r="A193" s="39"/>
      <c r="B193" s="66">
        <v>5443</v>
      </c>
      <c r="C193" s="118"/>
      <c r="D193" s="92" t="s">
        <v>105</v>
      </c>
      <c r="E193" s="93">
        <v>0</v>
      </c>
      <c r="F193" s="93">
        <v>0</v>
      </c>
      <c r="G193" s="93"/>
      <c r="H193" s="5"/>
      <c r="I193" s="18"/>
      <c r="J193" s="7"/>
    </row>
    <row r="194" spans="1:10" s="6" customFormat="1" ht="33.75" customHeight="1">
      <c r="A194" s="39"/>
      <c r="B194" s="66">
        <v>5443</v>
      </c>
      <c r="C194" s="118"/>
      <c r="D194" s="92" t="s">
        <v>106</v>
      </c>
      <c r="E194" s="93">
        <f>SUM(E195:E230)</f>
        <v>10481024005.779997</v>
      </c>
      <c r="F194" s="93">
        <f>SUM(F195:F230)</f>
        <v>6156815498.7699995</v>
      </c>
      <c r="G194" s="93">
        <f t="shared" si="2"/>
        <v>58.7424997345172</v>
      </c>
      <c r="H194" s="5"/>
      <c r="I194" s="18"/>
      <c r="J194" s="7"/>
    </row>
    <row r="195" spans="1:10" s="29" customFormat="1" ht="15.75" hidden="1">
      <c r="A195" s="119"/>
      <c r="B195" s="91">
        <v>544310000</v>
      </c>
      <c r="C195" s="120"/>
      <c r="D195" s="92" t="s">
        <v>139</v>
      </c>
      <c r="E195" s="99">
        <v>0</v>
      </c>
      <c r="F195" s="99">
        <v>0</v>
      </c>
      <c r="G195" s="99"/>
      <c r="H195" s="28"/>
      <c r="J195" s="30"/>
    </row>
    <row r="196" spans="1:10" s="6" customFormat="1" ht="17.25" customHeight="1">
      <c r="A196" s="63"/>
      <c r="B196" s="66">
        <v>544320000</v>
      </c>
      <c r="C196" s="70">
        <v>11005</v>
      </c>
      <c r="D196" s="71" t="s">
        <v>227</v>
      </c>
      <c r="E196" s="106"/>
      <c r="F196" s="106">
        <v>2377523.71</v>
      </c>
      <c r="G196" s="106"/>
      <c r="H196" s="5"/>
      <c r="I196" s="18"/>
      <c r="J196" s="7"/>
    </row>
    <row r="197" spans="1:10" s="6" customFormat="1" ht="17.25" customHeight="1">
      <c r="A197" s="63"/>
      <c r="B197" s="66">
        <v>544320000</v>
      </c>
      <c r="C197" s="70" t="s">
        <v>108</v>
      </c>
      <c r="D197" s="121" t="s">
        <v>140</v>
      </c>
      <c r="E197" s="106">
        <v>21417200</v>
      </c>
      <c r="F197" s="106">
        <v>21422800</v>
      </c>
      <c r="G197" s="106">
        <f aca="true" t="shared" si="3" ref="G197:G254">F197/E197*100</f>
        <v>100.02614720878546</v>
      </c>
      <c r="H197" s="5"/>
      <c r="I197" s="18"/>
      <c r="J197" s="7"/>
    </row>
    <row r="198" spans="1:10" s="6" customFormat="1" ht="17.25" customHeight="1">
      <c r="A198" s="63"/>
      <c r="B198" s="66">
        <v>544320000</v>
      </c>
      <c r="C198" s="70" t="s">
        <v>228</v>
      </c>
      <c r="D198" s="121" t="s">
        <v>257</v>
      </c>
      <c r="E198" s="106"/>
      <c r="F198" s="106">
        <v>650847.48</v>
      </c>
      <c r="G198" s="106"/>
      <c r="H198" s="5"/>
      <c r="I198" s="18"/>
      <c r="J198" s="7"/>
    </row>
    <row r="199" spans="1:10" s="6" customFormat="1" ht="17.25" customHeight="1">
      <c r="A199" s="63"/>
      <c r="B199" s="66">
        <v>544320000</v>
      </c>
      <c r="C199" s="70" t="s">
        <v>188</v>
      </c>
      <c r="D199" s="121" t="s">
        <v>229</v>
      </c>
      <c r="E199" s="106"/>
      <c r="F199" s="106">
        <v>257140</v>
      </c>
      <c r="G199" s="106"/>
      <c r="H199" s="5"/>
      <c r="I199" s="18"/>
      <c r="J199" s="7"/>
    </row>
    <row r="200" spans="1:10" s="6" customFormat="1" ht="17.25" customHeight="1">
      <c r="A200" s="63"/>
      <c r="B200" s="66">
        <v>544320000</v>
      </c>
      <c r="C200" s="70" t="s">
        <v>188</v>
      </c>
      <c r="D200" s="121" t="s">
        <v>230</v>
      </c>
      <c r="E200" s="106"/>
      <c r="F200" s="106">
        <v>1581032</v>
      </c>
      <c r="G200" s="106"/>
      <c r="H200" s="5"/>
      <c r="I200" s="18"/>
      <c r="J200" s="7"/>
    </row>
    <row r="201" spans="1:10" s="6" customFormat="1" ht="15" customHeight="1">
      <c r="A201" s="63"/>
      <c r="B201" s="66">
        <v>544320003</v>
      </c>
      <c r="C201" s="70" t="s">
        <v>42</v>
      </c>
      <c r="D201" s="109" t="s">
        <v>141</v>
      </c>
      <c r="E201" s="106">
        <v>2545544999.97</v>
      </c>
      <c r="F201" s="106">
        <v>1042383805.95</v>
      </c>
      <c r="G201" s="106">
        <f t="shared" si="3"/>
        <v>40.949337213142364</v>
      </c>
      <c r="H201" s="11"/>
      <c r="I201" s="12"/>
      <c r="J201" s="7"/>
    </row>
    <row r="202" spans="1:10" s="6" customFormat="1" ht="15" customHeight="1">
      <c r="A202" s="63"/>
      <c r="B202" s="66">
        <v>544320004</v>
      </c>
      <c r="C202" s="70" t="s">
        <v>42</v>
      </c>
      <c r="D202" s="109" t="s">
        <v>142</v>
      </c>
      <c r="E202" s="106">
        <v>3611038845</v>
      </c>
      <c r="F202" s="106">
        <v>793736320</v>
      </c>
      <c r="G202" s="106">
        <f t="shared" si="3"/>
        <v>21.980830283757307</v>
      </c>
      <c r="H202" s="11"/>
      <c r="I202" s="12"/>
      <c r="J202" s="7"/>
    </row>
    <row r="203" spans="1:10" s="6" customFormat="1" ht="15" customHeight="1">
      <c r="A203" s="63"/>
      <c r="B203" s="66">
        <v>544320005</v>
      </c>
      <c r="C203" s="70" t="s">
        <v>42</v>
      </c>
      <c r="D203" s="111" t="s">
        <v>231</v>
      </c>
      <c r="E203" s="106">
        <v>5482723.26</v>
      </c>
      <c r="F203" s="106">
        <v>6555375.78</v>
      </c>
      <c r="G203" s="106">
        <f t="shared" si="3"/>
        <v>119.56422874423906</v>
      </c>
      <c r="H203" s="11"/>
      <c r="I203" s="12"/>
      <c r="J203" s="7"/>
    </row>
    <row r="204" spans="1:10" s="6" customFormat="1" ht="15" customHeight="1">
      <c r="A204" s="63"/>
      <c r="B204" s="66">
        <v>544320006</v>
      </c>
      <c r="C204" s="70" t="s">
        <v>42</v>
      </c>
      <c r="D204" s="111" t="s">
        <v>232</v>
      </c>
      <c r="E204" s="106">
        <v>733387964.27</v>
      </c>
      <c r="F204" s="106">
        <v>721236914.41</v>
      </c>
      <c r="G204" s="106">
        <f t="shared" si="3"/>
        <v>98.34316208446441</v>
      </c>
      <c r="H204" s="11"/>
      <c r="I204" s="12"/>
      <c r="J204" s="7"/>
    </row>
    <row r="205" spans="1:10" s="6" customFormat="1" ht="15" customHeight="1" hidden="1">
      <c r="A205" s="63"/>
      <c r="B205" s="66">
        <v>544320007</v>
      </c>
      <c r="C205" s="70" t="s">
        <v>42</v>
      </c>
      <c r="D205" s="122" t="s">
        <v>107</v>
      </c>
      <c r="E205" s="106">
        <v>0</v>
      </c>
      <c r="F205" s="106"/>
      <c r="G205" s="106"/>
      <c r="H205" s="11"/>
      <c r="I205" s="12"/>
      <c r="J205" s="7"/>
    </row>
    <row r="206" spans="1:10" s="6" customFormat="1" ht="15.75" customHeight="1">
      <c r="A206" s="63"/>
      <c r="B206" s="66">
        <v>544320008</v>
      </c>
      <c r="C206" s="70">
        <v>11005</v>
      </c>
      <c r="D206" s="123" t="s">
        <v>143</v>
      </c>
      <c r="E206" s="124">
        <v>2344125.4</v>
      </c>
      <c r="F206" s="124"/>
      <c r="G206" s="124">
        <f t="shared" si="3"/>
        <v>0</v>
      </c>
      <c r="H206" s="8"/>
      <c r="I206" s="12"/>
      <c r="J206" s="7"/>
    </row>
    <row r="207" spans="1:10" s="6" customFormat="1" ht="15.75" customHeight="1">
      <c r="A207" s="63"/>
      <c r="B207" s="66">
        <v>544320010</v>
      </c>
      <c r="C207" s="70" t="s">
        <v>42</v>
      </c>
      <c r="D207" s="111" t="s">
        <v>233</v>
      </c>
      <c r="E207" s="106">
        <v>32675305.08</v>
      </c>
      <c r="F207" s="106">
        <v>32200206.17</v>
      </c>
      <c r="G207" s="106">
        <f t="shared" si="3"/>
        <v>98.54600007915214</v>
      </c>
      <c r="H207" s="11"/>
      <c r="I207" s="12"/>
      <c r="J207" s="7"/>
    </row>
    <row r="208" spans="1:10" s="6" customFormat="1" ht="15.75" customHeight="1">
      <c r="A208" s="63"/>
      <c r="B208" s="66">
        <v>544320011</v>
      </c>
      <c r="C208" s="70" t="s">
        <v>42</v>
      </c>
      <c r="D208" s="111" t="s">
        <v>234</v>
      </c>
      <c r="E208" s="106">
        <v>55619784.36</v>
      </c>
      <c r="F208" s="106">
        <v>55767719.54</v>
      </c>
      <c r="G208" s="106">
        <f t="shared" si="3"/>
        <v>100.26597582443412</v>
      </c>
      <c r="H208" s="11"/>
      <c r="I208" s="12"/>
      <c r="J208" s="7"/>
    </row>
    <row r="209" spans="1:10" s="6" customFormat="1" ht="15.75" customHeight="1">
      <c r="A209" s="63"/>
      <c r="B209" s="66">
        <v>544320012</v>
      </c>
      <c r="C209" s="70" t="s">
        <v>42</v>
      </c>
      <c r="D209" s="111" t="s">
        <v>247</v>
      </c>
      <c r="E209" s="106">
        <v>198177200</v>
      </c>
      <c r="F209" s="106">
        <v>198434080</v>
      </c>
      <c r="G209" s="106">
        <f t="shared" si="3"/>
        <v>100.1296213691585</v>
      </c>
      <c r="H209" s="11"/>
      <c r="I209" s="12"/>
      <c r="J209" s="7"/>
    </row>
    <row r="210" spans="1:10" s="6" customFormat="1" ht="15.75" customHeight="1">
      <c r="A210" s="63"/>
      <c r="B210" s="66">
        <v>544320013</v>
      </c>
      <c r="C210" s="70" t="s">
        <v>42</v>
      </c>
      <c r="D210" s="111" t="s">
        <v>248</v>
      </c>
      <c r="E210" s="106">
        <v>198177200</v>
      </c>
      <c r="F210" s="106">
        <v>197752620</v>
      </c>
      <c r="G210" s="106">
        <f t="shared" si="3"/>
        <v>99.7857573928787</v>
      </c>
      <c r="H210" s="11"/>
      <c r="I210" s="12"/>
      <c r="J210" s="7"/>
    </row>
    <row r="211" spans="1:10" s="6" customFormat="1" ht="15.75" customHeight="1">
      <c r="A211" s="63"/>
      <c r="B211" s="66">
        <v>544320014</v>
      </c>
      <c r="C211" s="70" t="s">
        <v>42</v>
      </c>
      <c r="D211" s="111" t="s">
        <v>249</v>
      </c>
      <c r="E211" s="106">
        <v>90974983.22</v>
      </c>
      <c r="F211" s="106">
        <v>106409624.88</v>
      </c>
      <c r="G211" s="106">
        <f t="shared" si="3"/>
        <v>116.96580874620797</v>
      </c>
      <c r="H211" s="11"/>
      <c r="I211" s="12"/>
      <c r="J211" s="7"/>
    </row>
    <row r="212" spans="1:10" s="6" customFormat="1" ht="15.75" customHeight="1">
      <c r="A212" s="63"/>
      <c r="B212" s="66">
        <v>544320015</v>
      </c>
      <c r="C212" s="70" t="s">
        <v>42</v>
      </c>
      <c r="D212" s="111" t="s">
        <v>144</v>
      </c>
      <c r="E212" s="106">
        <v>934394277.25</v>
      </c>
      <c r="F212" s="106">
        <v>933998586.66</v>
      </c>
      <c r="G212" s="106">
        <f t="shared" si="3"/>
        <v>99.95765271688471</v>
      </c>
      <c r="H212" s="11"/>
      <c r="I212" s="12"/>
      <c r="J212" s="7"/>
    </row>
    <row r="213" spans="1:10" s="6" customFormat="1" ht="15.75" customHeight="1">
      <c r="A213" s="63"/>
      <c r="B213" s="66">
        <v>544320021</v>
      </c>
      <c r="C213" s="70" t="s">
        <v>42</v>
      </c>
      <c r="D213" s="111" t="s">
        <v>250</v>
      </c>
      <c r="E213" s="106">
        <v>74419710</v>
      </c>
      <c r="F213" s="106">
        <v>83745474</v>
      </c>
      <c r="G213" s="106">
        <f t="shared" si="3"/>
        <v>112.53130924589736</v>
      </c>
      <c r="H213" s="11"/>
      <c r="I213" s="12"/>
      <c r="J213" s="7"/>
    </row>
    <row r="214" spans="1:10" s="6" customFormat="1" ht="15.75" customHeight="1">
      <c r="A214" s="63"/>
      <c r="B214" s="66">
        <v>544320022</v>
      </c>
      <c r="C214" s="70" t="s">
        <v>42</v>
      </c>
      <c r="D214" s="111" t="s">
        <v>235</v>
      </c>
      <c r="E214" s="106"/>
      <c r="F214" s="106">
        <v>151380781.85</v>
      </c>
      <c r="G214" s="106"/>
      <c r="H214" s="11"/>
      <c r="I214" s="12"/>
      <c r="J214" s="7"/>
    </row>
    <row r="215" spans="1:10" s="6" customFormat="1" ht="15.75" customHeight="1">
      <c r="A215" s="63"/>
      <c r="B215" s="66">
        <v>544320026</v>
      </c>
      <c r="C215" s="70" t="s">
        <v>42</v>
      </c>
      <c r="D215" s="123" t="s">
        <v>145</v>
      </c>
      <c r="E215" s="124">
        <v>64000000</v>
      </c>
      <c r="F215" s="124">
        <v>64000000</v>
      </c>
      <c r="G215" s="124">
        <f t="shared" si="3"/>
        <v>100</v>
      </c>
      <c r="H215" s="11"/>
      <c r="I215" s="12"/>
      <c r="J215" s="7"/>
    </row>
    <row r="216" spans="1:10" s="6" customFormat="1" ht="15.75" customHeight="1">
      <c r="A216" s="63"/>
      <c r="B216" s="66">
        <v>544320027</v>
      </c>
      <c r="C216" s="70" t="s">
        <v>42</v>
      </c>
      <c r="D216" s="123" t="s">
        <v>146</v>
      </c>
      <c r="E216" s="124">
        <v>126913166.61</v>
      </c>
      <c r="F216" s="124">
        <v>126855916.61</v>
      </c>
      <c r="G216" s="124">
        <f t="shared" si="3"/>
        <v>99.95489041718112</v>
      </c>
      <c r="H216" s="11"/>
      <c r="I216" s="12"/>
      <c r="J216" s="7"/>
    </row>
    <row r="217" spans="1:10" s="6" customFormat="1" ht="15.75" customHeight="1">
      <c r="A217" s="63"/>
      <c r="B217" s="66">
        <v>544320028</v>
      </c>
      <c r="C217" s="70" t="s">
        <v>42</v>
      </c>
      <c r="D217" s="123" t="s">
        <v>161</v>
      </c>
      <c r="E217" s="124">
        <v>814496460.73</v>
      </c>
      <c r="F217" s="124"/>
      <c r="G217" s="124">
        <f t="shared" si="3"/>
        <v>0</v>
      </c>
      <c r="H217" s="11"/>
      <c r="I217" s="12"/>
      <c r="J217" s="7"/>
    </row>
    <row r="218" spans="1:10" s="6" customFormat="1" ht="15.75" customHeight="1">
      <c r="A218" s="63"/>
      <c r="B218" s="66">
        <v>544320029</v>
      </c>
      <c r="C218" s="70" t="s">
        <v>42</v>
      </c>
      <c r="D218" s="123" t="s">
        <v>162</v>
      </c>
      <c r="E218" s="124">
        <v>360000000</v>
      </c>
      <c r="F218" s="124">
        <v>21176470.59</v>
      </c>
      <c r="G218" s="124">
        <f t="shared" si="3"/>
        <v>5.8823529416666664</v>
      </c>
      <c r="H218" s="11"/>
      <c r="I218" s="12"/>
      <c r="J218" s="7"/>
    </row>
    <row r="219" spans="1:10" s="6" customFormat="1" ht="15.75" customHeight="1">
      <c r="A219" s="63"/>
      <c r="B219" s="66">
        <v>544320030</v>
      </c>
      <c r="C219" s="70" t="s">
        <v>42</v>
      </c>
      <c r="D219" s="123" t="s">
        <v>259</v>
      </c>
      <c r="E219" s="124">
        <v>27208116.89</v>
      </c>
      <c r="F219" s="124">
        <v>52533944.36</v>
      </c>
      <c r="G219" s="124">
        <f t="shared" si="3"/>
        <v>193.0818827792826</v>
      </c>
      <c r="H219" s="11"/>
      <c r="I219" s="12"/>
      <c r="J219" s="7"/>
    </row>
    <row r="220" spans="1:10" s="6" customFormat="1" ht="15.75" customHeight="1">
      <c r="A220" s="63"/>
      <c r="B220" s="66">
        <v>544320031</v>
      </c>
      <c r="C220" s="70" t="s">
        <v>42</v>
      </c>
      <c r="D220" s="123" t="s">
        <v>163</v>
      </c>
      <c r="E220" s="124">
        <v>76369100.01</v>
      </c>
      <c r="F220" s="124">
        <v>76383400</v>
      </c>
      <c r="G220" s="124">
        <f t="shared" si="3"/>
        <v>100.01872483766094</v>
      </c>
      <c r="H220" s="11"/>
      <c r="I220" s="12"/>
      <c r="J220" s="7"/>
    </row>
    <row r="221" spans="1:10" s="6" customFormat="1" ht="15.75" customHeight="1">
      <c r="A221" s="63"/>
      <c r="B221" s="66">
        <v>544320032</v>
      </c>
      <c r="C221" s="70" t="s">
        <v>42</v>
      </c>
      <c r="D221" s="123" t="s">
        <v>164</v>
      </c>
      <c r="E221" s="124">
        <v>28603688.46</v>
      </c>
      <c r="F221" s="124">
        <v>473347601.8</v>
      </c>
      <c r="G221" s="124">
        <f t="shared" si="3"/>
        <v>1654.848123737396</v>
      </c>
      <c r="H221" s="11"/>
      <c r="I221" s="12"/>
      <c r="J221" s="7"/>
    </row>
    <row r="222" spans="1:10" s="6" customFormat="1" ht="15.75" customHeight="1">
      <c r="A222" s="63"/>
      <c r="B222" s="66">
        <v>544320033</v>
      </c>
      <c r="C222" s="70" t="s">
        <v>42</v>
      </c>
      <c r="D222" s="123" t="s">
        <v>165</v>
      </c>
      <c r="E222" s="124">
        <v>333333333.33</v>
      </c>
      <c r="F222" s="124">
        <v>333333333.33</v>
      </c>
      <c r="G222" s="124">
        <f t="shared" si="3"/>
        <v>100</v>
      </c>
      <c r="H222" s="11"/>
      <c r="I222" s="12"/>
      <c r="J222" s="7"/>
    </row>
    <row r="223" spans="1:10" s="6" customFormat="1" ht="15.75" customHeight="1">
      <c r="A223" s="63"/>
      <c r="B223" s="66">
        <v>544320035</v>
      </c>
      <c r="C223" s="70" t="s">
        <v>42</v>
      </c>
      <c r="D223" s="123" t="s">
        <v>236</v>
      </c>
      <c r="E223" s="124">
        <v>0</v>
      </c>
      <c r="F223" s="124">
        <v>202876133.29</v>
      </c>
      <c r="G223" s="124"/>
      <c r="H223" s="11"/>
      <c r="I223" s="12"/>
      <c r="J223" s="7"/>
    </row>
    <row r="224" spans="1:10" s="6" customFormat="1" ht="15.75" customHeight="1">
      <c r="A224" s="63"/>
      <c r="B224" s="66">
        <v>544320037</v>
      </c>
      <c r="C224" s="70" t="s">
        <v>42</v>
      </c>
      <c r="D224" s="123" t="s">
        <v>222</v>
      </c>
      <c r="E224" s="124">
        <v>0</v>
      </c>
      <c r="F224" s="124">
        <v>310020525.87</v>
      </c>
      <c r="G224" s="124"/>
      <c r="H224" s="11"/>
      <c r="I224" s="12"/>
      <c r="J224" s="7"/>
    </row>
    <row r="225" spans="1:10" s="6" customFormat="1" ht="15.75">
      <c r="A225" s="63"/>
      <c r="B225" s="66">
        <v>544320099</v>
      </c>
      <c r="C225" s="70" t="s">
        <v>42</v>
      </c>
      <c r="D225" s="71" t="s">
        <v>109</v>
      </c>
      <c r="E225" s="106">
        <v>18427178.41</v>
      </c>
      <c r="F225" s="106">
        <v>18406450.19</v>
      </c>
      <c r="G225" s="106">
        <f t="shared" si="3"/>
        <v>99.8875127838956</v>
      </c>
      <c r="H225" s="11"/>
      <c r="I225" s="12"/>
      <c r="J225" s="7"/>
    </row>
    <row r="226" spans="1:10" s="6" customFormat="1" ht="17.25" customHeight="1">
      <c r="A226" s="63"/>
      <c r="B226" s="66">
        <v>544320099</v>
      </c>
      <c r="C226" s="70" t="s">
        <v>42</v>
      </c>
      <c r="D226" s="71" t="s">
        <v>110</v>
      </c>
      <c r="E226" s="31">
        <v>37692307.72</v>
      </c>
      <c r="F226" s="31">
        <v>37692307.72</v>
      </c>
      <c r="G226" s="31">
        <f t="shared" si="3"/>
        <v>100</v>
      </c>
      <c r="H226" s="11"/>
      <c r="I226" s="12"/>
      <c r="J226" s="7"/>
    </row>
    <row r="227" spans="1:10" s="6" customFormat="1" ht="15.75">
      <c r="A227" s="63"/>
      <c r="B227" s="66">
        <v>544320099</v>
      </c>
      <c r="C227" s="70" t="s">
        <v>42</v>
      </c>
      <c r="D227" s="71" t="s">
        <v>111</v>
      </c>
      <c r="E227" s="31">
        <v>51263595.32</v>
      </c>
      <c r="F227" s="31">
        <v>51235319.44</v>
      </c>
      <c r="G227" s="31">
        <f t="shared" si="3"/>
        <v>99.9448421831838</v>
      </c>
      <c r="H227" s="11"/>
      <c r="I227" s="12"/>
      <c r="J227" s="7"/>
    </row>
    <row r="228" spans="1:10" s="6" customFormat="1" ht="15.75">
      <c r="A228" s="63"/>
      <c r="B228" s="66">
        <v>544320099</v>
      </c>
      <c r="C228" s="70" t="s">
        <v>42</v>
      </c>
      <c r="D228" s="71" t="s">
        <v>112</v>
      </c>
      <c r="E228" s="31">
        <v>31195773.14</v>
      </c>
      <c r="F228" s="31">
        <v>31195773.14</v>
      </c>
      <c r="G228" s="31">
        <f t="shared" si="3"/>
        <v>100</v>
      </c>
      <c r="H228" s="11"/>
      <c r="I228" s="15"/>
      <c r="J228" s="7"/>
    </row>
    <row r="229" spans="1:10" s="6" customFormat="1" ht="15.75">
      <c r="A229" s="63"/>
      <c r="B229" s="66">
        <v>544320099</v>
      </c>
      <c r="C229" s="70" t="s">
        <v>42</v>
      </c>
      <c r="D229" s="71" t="s">
        <v>123</v>
      </c>
      <c r="E229" s="31">
        <v>7866967.35</v>
      </c>
      <c r="F229" s="31">
        <v>7867470</v>
      </c>
      <c r="G229" s="31">
        <f t="shared" si="3"/>
        <v>100.00638937442648</v>
      </c>
      <c r="H229" s="11"/>
      <c r="I229" s="15"/>
      <c r="J229" s="7"/>
    </row>
    <row r="230" spans="1:10" s="6" customFormat="1" ht="17.25" customHeight="1" hidden="1">
      <c r="A230" s="63"/>
      <c r="B230" s="66"/>
      <c r="C230" s="70" t="s">
        <v>28</v>
      </c>
      <c r="D230" s="71" t="s">
        <v>122</v>
      </c>
      <c r="E230" s="31"/>
      <c r="F230" s="31"/>
      <c r="G230" s="31"/>
      <c r="H230" s="11"/>
      <c r="I230" s="15"/>
      <c r="J230" s="7"/>
    </row>
    <row r="231" spans="1:10" s="6" customFormat="1" ht="36" customHeight="1">
      <c r="A231" s="63"/>
      <c r="B231" s="66">
        <v>5445</v>
      </c>
      <c r="C231" s="70"/>
      <c r="D231" s="92" t="s">
        <v>237</v>
      </c>
      <c r="E231" s="31"/>
      <c r="F231" s="31">
        <v>28571</v>
      </c>
      <c r="G231" s="31"/>
      <c r="H231" s="11"/>
      <c r="I231" s="15"/>
      <c r="J231" s="7"/>
    </row>
    <row r="232" spans="1:10" s="6" customFormat="1" ht="17.25" customHeight="1">
      <c r="A232" s="63"/>
      <c r="B232" s="91">
        <v>5446</v>
      </c>
      <c r="C232" s="67"/>
      <c r="D232" s="92" t="s">
        <v>169</v>
      </c>
      <c r="E232" s="99">
        <v>1526632000</v>
      </c>
      <c r="F232" s="99">
        <v>0</v>
      </c>
      <c r="G232" s="99">
        <f t="shared" si="3"/>
        <v>0</v>
      </c>
      <c r="H232" s="11"/>
      <c r="I232" s="15"/>
      <c r="J232" s="7"/>
    </row>
    <row r="233" spans="1:10" s="6" customFormat="1" ht="17.25" customHeight="1">
      <c r="A233" s="63"/>
      <c r="B233" s="91">
        <v>5446</v>
      </c>
      <c r="C233" s="67"/>
      <c r="D233" s="92" t="s">
        <v>113</v>
      </c>
      <c r="E233" s="93">
        <f>SUM(E234:E243)</f>
        <v>718012231.91</v>
      </c>
      <c r="F233" s="93">
        <f>SUM(F234:F240)</f>
        <v>523594704.63</v>
      </c>
      <c r="G233" s="93">
        <f t="shared" si="3"/>
        <v>72.92281125032846</v>
      </c>
      <c r="H233" s="11"/>
      <c r="I233" s="15"/>
      <c r="J233" s="7"/>
    </row>
    <row r="234" spans="1:10" s="6" customFormat="1" ht="17.25" customHeight="1">
      <c r="A234" s="63"/>
      <c r="B234" s="66">
        <v>544620001</v>
      </c>
      <c r="C234" s="70" t="s">
        <v>57</v>
      </c>
      <c r="D234" s="111" t="s">
        <v>238</v>
      </c>
      <c r="E234" s="106">
        <v>1100000</v>
      </c>
      <c r="F234" s="106">
        <v>1000000</v>
      </c>
      <c r="G234" s="106">
        <f t="shared" si="3"/>
        <v>90.9090909090909</v>
      </c>
      <c r="H234" s="11"/>
      <c r="I234" s="15"/>
      <c r="J234" s="7"/>
    </row>
    <row r="235" spans="1:10" s="6" customFormat="1" ht="17.25" customHeight="1">
      <c r="A235" s="63"/>
      <c r="B235" s="66">
        <v>544620002</v>
      </c>
      <c r="C235" s="70" t="s">
        <v>42</v>
      </c>
      <c r="D235" s="111" t="s">
        <v>251</v>
      </c>
      <c r="E235" s="106">
        <v>53185855.73</v>
      </c>
      <c r="F235" s="106">
        <v>0</v>
      </c>
      <c r="G235" s="106">
        <f t="shared" si="3"/>
        <v>0</v>
      </c>
      <c r="H235" s="11"/>
      <c r="I235" s="15"/>
      <c r="J235" s="7"/>
    </row>
    <row r="236" spans="1:10" s="6" customFormat="1" ht="17.25" customHeight="1">
      <c r="A236" s="63"/>
      <c r="B236" s="66">
        <v>544620003</v>
      </c>
      <c r="C236" s="70" t="s">
        <v>42</v>
      </c>
      <c r="D236" s="111" t="s">
        <v>252</v>
      </c>
      <c r="E236" s="106">
        <v>35236603.75</v>
      </c>
      <c r="F236" s="106">
        <v>17759391.69</v>
      </c>
      <c r="G236" s="106">
        <f t="shared" si="3"/>
        <v>50.40040696317107</v>
      </c>
      <c r="H236" s="11"/>
      <c r="I236" s="15"/>
      <c r="J236" s="7"/>
    </row>
    <row r="237" spans="1:10" s="6" customFormat="1" ht="17.25" customHeight="1">
      <c r="A237" s="63"/>
      <c r="B237" s="66">
        <v>544620004</v>
      </c>
      <c r="C237" s="70" t="s">
        <v>42</v>
      </c>
      <c r="D237" s="111" t="s">
        <v>253</v>
      </c>
      <c r="E237" s="106">
        <v>19954588.1</v>
      </c>
      <c r="F237" s="106">
        <v>24244944.58</v>
      </c>
      <c r="G237" s="106">
        <f t="shared" si="3"/>
        <v>121.50060155839546</v>
      </c>
      <c r="H237" s="11"/>
      <c r="I237" s="15"/>
      <c r="J237" s="7"/>
    </row>
    <row r="238" spans="1:10" s="6" customFormat="1" ht="17.25" customHeight="1">
      <c r="A238" s="63"/>
      <c r="B238" s="66">
        <v>544620005</v>
      </c>
      <c r="C238" s="70" t="s">
        <v>42</v>
      </c>
      <c r="D238" s="111" t="s">
        <v>254</v>
      </c>
      <c r="E238" s="106">
        <v>28644497.44</v>
      </c>
      <c r="F238" s="106">
        <v>14218445.67</v>
      </c>
      <c r="G238" s="106">
        <f t="shared" si="3"/>
        <v>49.6376160893818</v>
      </c>
      <c r="H238" s="11"/>
      <c r="I238" s="15"/>
      <c r="J238" s="7"/>
    </row>
    <row r="239" spans="1:10" s="6" customFormat="1" ht="15.75">
      <c r="A239" s="63"/>
      <c r="B239" s="66">
        <v>544620014</v>
      </c>
      <c r="C239" s="70" t="s">
        <v>42</v>
      </c>
      <c r="D239" s="125" t="s">
        <v>166</v>
      </c>
      <c r="E239" s="106">
        <v>471014115.5</v>
      </c>
      <c r="F239" s="106">
        <v>466371922.69</v>
      </c>
      <c r="G239" s="106">
        <f t="shared" si="3"/>
        <v>99.01442596787739</v>
      </c>
      <c r="H239" s="11"/>
      <c r="I239" s="12"/>
      <c r="J239" s="7"/>
    </row>
    <row r="240" spans="1:10" s="6" customFormat="1" ht="15.75">
      <c r="A240" s="63"/>
      <c r="B240" s="66">
        <v>544620016</v>
      </c>
      <c r="C240" s="70" t="s">
        <v>42</v>
      </c>
      <c r="D240" s="125" t="s">
        <v>255</v>
      </c>
      <c r="E240" s="106">
        <v>108876571.39</v>
      </c>
      <c r="F240" s="106"/>
      <c r="G240" s="106">
        <f t="shared" si="3"/>
        <v>0</v>
      </c>
      <c r="H240" s="11"/>
      <c r="I240" s="12"/>
      <c r="J240" s="7"/>
    </row>
    <row r="241" spans="1:10" s="6" customFormat="1" ht="31.5">
      <c r="A241" s="63">
        <v>545</v>
      </c>
      <c r="B241" s="66"/>
      <c r="C241" s="70"/>
      <c r="D241" s="126" t="s">
        <v>239</v>
      </c>
      <c r="E241" s="101">
        <f>E242</f>
        <v>0</v>
      </c>
      <c r="F241" s="101">
        <f>F242</f>
        <v>21387</v>
      </c>
      <c r="G241" s="106"/>
      <c r="H241" s="11"/>
      <c r="I241" s="12"/>
      <c r="J241" s="7"/>
    </row>
    <row r="242" spans="1:10" s="6" customFormat="1" ht="31.5">
      <c r="A242" s="63"/>
      <c r="B242" s="127">
        <v>5453</v>
      </c>
      <c r="C242" s="128"/>
      <c r="D242" s="92" t="s">
        <v>240</v>
      </c>
      <c r="E242" s="106"/>
      <c r="F242" s="106">
        <v>21387</v>
      </c>
      <c r="G242" s="106"/>
      <c r="H242" s="11"/>
      <c r="I242" s="12"/>
      <c r="J242" s="7"/>
    </row>
    <row r="243" spans="1:10" s="6" customFormat="1" ht="15.75">
      <c r="A243" s="63"/>
      <c r="B243" s="129"/>
      <c r="C243" s="130" t="s">
        <v>241</v>
      </c>
      <c r="D243" s="123" t="s">
        <v>258</v>
      </c>
      <c r="E243" s="129"/>
      <c r="F243" s="124">
        <v>21387</v>
      </c>
      <c r="G243" s="129"/>
      <c r="H243" s="11"/>
      <c r="I243" s="12"/>
      <c r="J243" s="7"/>
    </row>
    <row r="244" spans="1:10" s="6" customFormat="1" ht="16.5" customHeight="1">
      <c r="A244" s="63">
        <v>547</v>
      </c>
      <c r="B244" s="129"/>
      <c r="C244" s="130"/>
      <c r="D244" s="131" t="s">
        <v>242</v>
      </c>
      <c r="E244" s="132">
        <f>E245</f>
        <v>0</v>
      </c>
      <c r="F244" s="132">
        <f>F245</f>
        <v>8751813.64</v>
      </c>
      <c r="G244" s="129"/>
      <c r="H244" s="11"/>
      <c r="I244" s="12"/>
      <c r="J244" s="7"/>
    </row>
    <row r="245" spans="1:10" s="6" customFormat="1" ht="15.75">
      <c r="A245" s="63"/>
      <c r="B245" s="133">
        <v>5471</v>
      </c>
      <c r="C245" s="130"/>
      <c r="D245" s="92" t="s">
        <v>243</v>
      </c>
      <c r="E245" s="123"/>
      <c r="F245" s="124">
        <v>8751813.64</v>
      </c>
      <c r="G245" s="123"/>
      <c r="H245" s="11"/>
      <c r="I245" s="12"/>
      <c r="J245" s="7"/>
    </row>
    <row r="246" spans="1:10" s="6" customFormat="1" ht="15.75">
      <c r="A246" s="63">
        <v>55</v>
      </c>
      <c r="B246" s="66"/>
      <c r="C246" s="67"/>
      <c r="D246" s="49" t="s">
        <v>114</v>
      </c>
      <c r="E246" s="42">
        <f>E247+E249</f>
        <v>8795609449.68</v>
      </c>
      <c r="F246" s="42">
        <f>F247+F249</f>
        <v>15542335182.81</v>
      </c>
      <c r="G246" s="42">
        <f t="shared" si="3"/>
        <v>176.7056083120591</v>
      </c>
      <c r="H246" s="11"/>
      <c r="I246" s="12"/>
      <c r="J246" s="7"/>
    </row>
    <row r="247" spans="1:10" ht="16.5" customHeight="1">
      <c r="A247" s="63">
        <v>551</v>
      </c>
      <c r="B247" s="66"/>
      <c r="C247" s="67"/>
      <c r="D247" s="134" t="s">
        <v>115</v>
      </c>
      <c r="E247" s="42">
        <f>E248</f>
        <v>0</v>
      </c>
      <c r="F247" s="42">
        <f>F248</f>
        <v>1622997256.74</v>
      </c>
      <c r="G247" s="42"/>
      <c r="H247" s="2"/>
      <c r="J247" s="7"/>
    </row>
    <row r="248" spans="1:10" ht="15.75">
      <c r="A248" s="63"/>
      <c r="B248" s="135">
        <v>5511</v>
      </c>
      <c r="C248" s="89"/>
      <c r="D248" s="136" t="s">
        <v>116</v>
      </c>
      <c r="E248" s="137">
        <v>0</v>
      </c>
      <c r="F248" s="137">
        <v>1622997256.74</v>
      </c>
      <c r="G248" s="137"/>
      <c r="H248" s="2"/>
      <c r="J248" s="7"/>
    </row>
    <row r="249" spans="1:10" ht="16.5" customHeight="1">
      <c r="A249" s="39">
        <v>552</v>
      </c>
      <c r="B249" s="63"/>
      <c r="C249" s="64"/>
      <c r="D249" s="49" t="s">
        <v>117</v>
      </c>
      <c r="E249" s="42">
        <f>E250+E254</f>
        <v>8795609449.68</v>
      </c>
      <c r="F249" s="42">
        <f>F250+F254</f>
        <v>13919337926.07</v>
      </c>
      <c r="G249" s="42">
        <f t="shared" si="3"/>
        <v>158.25325130342628</v>
      </c>
      <c r="H249" s="2"/>
      <c r="J249" s="7"/>
    </row>
    <row r="250" spans="1:10" s="25" customFormat="1" ht="15.75">
      <c r="A250" s="119"/>
      <c r="B250" s="91">
        <v>5521</v>
      </c>
      <c r="C250" s="113"/>
      <c r="D250" s="92" t="s">
        <v>118</v>
      </c>
      <c r="E250" s="99">
        <f>E251</f>
        <v>4971949449.68</v>
      </c>
      <c r="F250" s="99">
        <f>F251+F252+F253</f>
        <v>8148769200</v>
      </c>
      <c r="G250" s="99">
        <f t="shared" si="3"/>
        <v>163.894852159538</v>
      </c>
      <c r="H250" s="24"/>
      <c r="J250" s="26"/>
    </row>
    <row r="251" spans="1:9" ht="17.25" customHeight="1">
      <c r="A251" s="65"/>
      <c r="B251" s="66">
        <v>552121207</v>
      </c>
      <c r="C251" s="52" t="s">
        <v>42</v>
      </c>
      <c r="D251" s="125" t="s">
        <v>172</v>
      </c>
      <c r="E251" s="31">
        <v>4971949449.68</v>
      </c>
      <c r="F251" s="31"/>
      <c r="G251" s="31">
        <f t="shared" si="3"/>
        <v>0</v>
      </c>
      <c r="H251" s="11"/>
      <c r="I251" s="12"/>
    </row>
    <row r="252" spans="1:9" ht="17.25" customHeight="1">
      <c r="A252" s="65"/>
      <c r="B252" s="66">
        <v>552121208</v>
      </c>
      <c r="C252" s="52" t="s">
        <v>42</v>
      </c>
      <c r="D252" s="125" t="s">
        <v>244</v>
      </c>
      <c r="E252" s="31"/>
      <c r="F252" s="31">
        <v>2648769200</v>
      </c>
      <c r="G252" s="31"/>
      <c r="H252" s="11"/>
      <c r="I252" s="12"/>
    </row>
    <row r="253" spans="1:9" ht="17.25" customHeight="1">
      <c r="A253" s="65"/>
      <c r="B253" s="66">
        <v>552121209</v>
      </c>
      <c r="C253" s="52" t="s">
        <v>42</v>
      </c>
      <c r="D253" s="125" t="s">
        <v>246</v>
      </c>
      <c r="E253" s="31"/>
      <c r="F253" s="31">
        <v>5500000000</v>
      </c>
      <c r="G253" s="31"/>
      <c r="H253" s="11"/>
      <c r="I253" s="12"/>
    </row>
    <row r="254" spans="1:8" s="14" customFormat="1" ht="17.25" customHeight="1">
      <c r="A254" s="138"/>
      <c r="B254" s="91">
        <v>5522</v>
      </c>
      <c r="C254" s="113"/>
      <c r="D254" s="139" t="s">
        <v>167</v>
      </c>
      <c r="E254" s="99">
        <f>E256</f>
        <v>3823660000</v>
      </c>
      <c r="F254" s="99">
        <f>F255+F257+F256</f>
        <v>5770568726.07</v>
      </c>
      <c r="G254" s="99">
        <f t="shared" si="3"/>
        <v>150.9174122717501</v>
      </c>
      <c r="H254" s="27"/>
    </row>
    <row r="255" spans="1:8" s="14" customFormat="1" ht="17.25" customHeight="1">
      <c r="A255" s="138"/>
      <c r="B255" s="91"/>
      <c r="C255" s="52" t="s">
        <v>42</v>
      </c>
      <c r="D255" s="125" t="s">
        <v>167</v>
      </c>
      <c r="E255" s="99"/>
      <c r="F255" s="31">
        <v>28838726.07</v>
      </c>
      <c r="G255" s="99"/>
      <c r="H255" s="27"/>
    </row>
    <row r="256" spans="1:8" ht="17.25" customHeight="1">
      <c r="A256" s="65"/>
      <c r="B256" s="66"/>
      <c r="C256" s="52" t="s">
        <v>42</v>
      </c>
      <c r="D256" s="125" t="s">
        <v>168</v>
      </c>
      <c r="E256" s="31">
        <v>3823660000</v>
      </c>
      <c r="G256" s="31">
        <f>F255/E256*100</f>
        <v>0.7542178454674318</v>
      </c>
      <c r="H256" s="2"/>
    </row>
    <row r="257" spans="1:8" ht="17.25" customHeight="1">
      <c r="A257" s="65"/>
      <c r="B257" s="66"/>
      <c r="C257" s="52" t="s">
        <v>42</v>
      </c>
      <c r="D257" s="125" t="s">
        <v>245</v>
      </c>
      <c r="E257" s="31"/>
      <c r="F257" s="31">
        <v>5741730000</v>
      </c>
      <c r="G257" s="32"/>
      <c r="H257" s="2"/>
    </row>
    <row r="258" spans="1:8" ht="17.25" customHeight="1">
      <c r="A258" s="65"/>
      <c r="B258" s="66"/>
      <c r="C258" s="67"/>
      <c r="D258" s="125"/>
      <c r="E258" s="31"/>
      <c r="F258" s="31"/>
      <c r="G258" s="32"/>
      <c r="H258" s="2"/>
    </row>
    <row r="259" spans="1:8" ht="17.25" customHeight="1">
      <c r="A259" s="65"/>
      <c r="B259" s="66"/>
      <c r="C259" s="67"/>
      <c r="D259" s="125"/>
      <c r="E259" s="31"/>
      <c r="F259" s="31"/>
      <c r="G259" s="32"/>
      <c r="H259" s="2"/>
    </row>
    <row r="260" spans="1:8" ht="17.25" customHeight="1">
      <c r="A260" s="65"/>
      <c r="B260" s="66"/>
      <c r="C260" s="67"/>
      <c r="D260" s="125"/>
      <c r="E260" s="31"/>
      <c r="F260" s="31"/>
      <c r="G260" s="32"/>
      <c r="H260" s="2"/>
    </row>
    <row r="261" spans="1:8" ht="17.25" customHeight="1">
      <c r="A261" s="65"/>
      <c r="B261" s="66"/>
      <c r="C261" s="67"/>
      <c r="D261" s="125"/>
      <c r="E261" s="31"/>
      <c r="F261" s="31"/>
      <c r="G261" s="32"/>
      <c r="H261" s="2"/>
    </row>
    <row r="262" spans="1:8" ht="17.25" customHeight="1">
      <c r="A262" s="65"/>
      <c r="B262" s="66"/>
      <c r="C262" s="67"/>
      <c r="D262" s="125"/>
      <c r="E262" s="31"/>
      <c r="F262" s="31"/>
      <c r="G262" s="32"/>
      <c r="H262" s="2"/>
    </row>
    <row r="263" spans="1:8" ht="17.25" customHeight="1">
      <c r="A263" s="65"/>
      <c r="B263" s="66"/>
      <c r="C263" s="67"/>
      <c r="D263" s="125"/>
      <c r="E263" s="31"/>
      <c r="F263" s="31"/>
      <c r="G263" s="32"/>
      <c r="H263" s="2"/>
    </row>
    <row r="264" spans="1:8" ht="17.25" customHeight="1">
      <c r="A264" s="65"/>
      <c r="B264" s="66"/>
      <c r="C264" s="67"/>
      <c r="D264" s="125"/>
      <c r="E264" s="31"/>
      <c r="F264" s="31"/>
      <c r="G264" s="32"/>
      <c r="H264" s="2"/>
    </row>
    <row r="265" spans="1:8" ht="17.25" customHeight="1">
      <c r="A265" s="65"/>
      <c r="B265" s="66"/>
      <c r="C265" s="67"/>
      <c r="D265" s="125"/>
      <c r="E265" s="31"/>
      <c r="F265" s="31"/>
      <c r="G265" s="32"/>
      <c r="H265" s="2"/>
    </row>
    <row r="266" spans="1:8" ht="17.25" customHeight="1">
      <c r="A266" s="65"/>
      <c r="B266" s="66"/>
      <c r="C266" s="67"/>
      <c r="D266" s="125"/>
      <c r="E266" s="31"/>
      <c r="F266" s="31"/>
      <c r="G266" s="32"/>
      <c r="H266" s="2"/>
    </row>
    <row r="267" spans="1:8" ht="17.25" customHeight="1">
      <c r="A267" s="65"/>
      <c r="B267" s="66"/>
      <c r="C267" s="67"/>
      <c r="D267" s="125"/>
      <c r="E267" s="31"/>
      <c r="F267" s="31"/>
      <c r="G267" s="32"/>
      <c r="H267" s="2"/>
    </row>
    <row r="268" spans="1:8" ht="17.25" customHeight="1">
      <c r="A268" s="65"/>
      <c r="B268" s="66"/>
      <c r="C268" s="67"/>
      <c r="D268" s="141"/>
      <c r="E268" s="31"/>
      <c r="F268" s="31"/>
      <c r="G268" s="32"/>
      <c r="H268" s="2"/>
    </row>
    <row r="269" spans="1:8" ht="15" customHeight="1">
      <c r="A269" s="46"/>
      <c r="B269" s="66"/>
      <c r="C269" s="67"/>
      <c r="D269" s="142"/>
      <c r="E269" s="31"/>
      <c r="F269" s="31"/>
      <c r="G269" s="32"/>
      <c r="H269" s="2"/>
    </row>
    <row r="270" spans="1:8" ht="15" customHeight="1">
      <c r="A270" s="65"/>
      <c r="B270" s="66"/>
      <c r="C270" s="67"/>
      <c r="D270" s="142"/>
      <c r="E270" s="31"/>
      <c r="F270" s="31"/>
      <c r="G270" s="32"/>
      <c r="H270" s="2"/>
    </row>
    <row r="271" spans="1:8" ht="15" customHeight="1">
      <c r="A271" s="65"/>
      <c r="B271" s="66"/>
      <c r="C271" s="67"/>
      <c r="D271" s="142"/>
      <c r="E271" s="31"/>
      <c r="F271" s="31"/>
      <c r="G271" s="32"/>
      <c r="H271" s="2"/>
    </row>
    <row r="272" spans="1:8" ht="15" customHeight="1">
      <c r="A272" s="65"/>
      <c r="B272" s="66"/>
      <c r="C272" s="67"/>
      <c r="D272" s="142"/>
      <c r="E272" s="31"/>
      <c r="F272" s="31"/>
      <c r="G272" s="32"/>
      <c r="H272" s="2"/>
    </row>
    <row r="273" spans="1:8" ht="15" customHeight="1">
      <c r="A273" s="65"/>
      <c r="B273" s="66"/>
      <c r="C273" s="67"/>
      <c r="D273" s="142"/>
      <c r="E273" s="31"/>
      <c r="F273" s="31"/>
      <c r="G273" s="32"/>
      <c r="H273" s="2"/>
    </row>
    <row r="274" spans="1:8" ht="15" customHeight="1">
      <c r="A274" s="65"/>
      <c r="B274" s="66"/>
      <c r="C274" s="67"/>
      <c r="D274" s="142"/>
      <c r="E274" s="31"/>
      <c r="F274" s="31"/>
      <c r="G274" s="32"/>
      <c r="H274" s="2"/>
    </row>
    <row r="275" spans="1:8" ht="15" customHeight="1">
      <c r="A275" s="65"/>
      <c r="B275" s="67"/>
      <c r="C275" s="67"/>
      <c r="D275" s="142"/>
      <c r="E275" s="31"/>
      <c r="F275" s="31"/>
      <c r="G275" s="32"/>
      <c r="H275" s="2"/>
    </row>
    <row r="276" spans="1:8" ht="15" customHeight="1">
      <c r="A276" s="143"/>
      <c r="B276" s="67"/>
      <c r="C276" s="67"/>
      <c r="D276" s="142"/>
      <c r="E276" s="31"/>
      <c r="F276" s="31"/>
      <c r="G276" s="32"/>
      <c r="H276" s="2"/>
    </row>
    <row r="277" spans="1:8" ht="15" customHeight="1">
      <c r="A277" s="143"/>
      <c r="B277" s="67"/>
      <c r="C277" s="67"/>
      <c r="D277" s="142"/>
      <c r="E277" s="31"/>
      <c r="F277" s="31"/>
      <c r="G277" s="32"/>
      <c r="H277" s="2"/>
    </row>
    <row r="278" spans="1:8" ht="15" customHeight="1">
      <c r="A278" s="143"/>
      <c r="B278" s="67"/>
      <c r="C278" s="67"/>
      <c r="D278" s="142"/>
      <c r="E278" s="31"/>
      <c r="F278" s="31"/>
      <c r="G278" s="32"/>
      <c r="H278" s="2"/>
    </row>
    <row r="279" spans="1:8" ht="15" customHeight="1">
      <c r="A279" s="143"/>
      <c r="B279" s="67"/>
      <c r="C279" s="67"/>
      <c r="D279" s="142"/>
      <c r="E279" s="31"/>
      <c r="F279" s="31"/>
      <c r="G279" s="32"/>
      <c r="H279" s="2"/>
    </row>
    <row r="280" spans="1:8" ht="15" customHeight="1">
      <c r="A280" s="143"/>
      <c r="B280" s="67"/>
      <c r="C280" s="67"/>
      <c r="D280" s="142"/>
      <c r="E280" s="31"/>
      <c r="F280" s="31"/>
      <c r="G280" s="32"/>
      <c r="H280" s="2"/>
    </row>
    <row r="281" spans="1:8" ht="15" customHeight="1">
      <c r="A281" s="143"/>
      <c r="B281" s="67"/>
      <c r="C281" s="67"/>
      <c r="D281" s="142"/>
      <c r="E281" s="31"/>
      <c r="F281" s="31"/>
      <c r="G281" s="32"/>
      <c r="H281" s="2"/>
    </row>
    <row r="282" spans="1:8" ht="15" customHeight="1">
      <c r="A282" s="143"/>
      <c r="B282" s="67"/>
      <c r="C282" s="67"/>
      <c r="D282" s="142"/>
      <c r="E282" s="31"/>
      <c r="F282" s="31"/>
      <c r="G282" s="32"/>
      <c r="H282" s="2"/>
    </row>
    <row r="283" spans="1:8" ht="15" customHeight="1">
      <c r="A283" s="143"/>
      <c r="B283" s="67"/>
      <c r="C283" s="67"/>
      <c r="D283" s="142"/>
      <c r="E283" s="31"/>
      <c r="F283" s="31"/>
      <c r="G283" s="32"/>
      <c r="H283" s="2"/>
    </row>
    <row r="284" spans="1:8" ht="15" customHeight="1">
      <c r="A284" s="143"/>
      <c r="B284" s="67"/>
      <c r="C284" s="67"/>
      <c r="D284" s="142"/>
      <c r="E284" s="31"/>
      <c r="F284" s="31"/>
      <c r="G284" s="32"/>
      <c r="H284" s="2"/>
    </row>
    <row r="285" spans="1:8" ht="15" customHeight="1">
      <c r="A285" s="143"/>
      <c r="B285" s="67"/>
      <c r="C285" s="67"/>
      <c r="D285" s="142"/>
      <c r="E285" s="31"/>
      <c r="F285" s="31"/>
      <c r="G285" s="32"/>
      <c r="H285" s="2"/>
    </row>
    <row r="286" spans="1:8" ht="15" customHeight="1">
      <c r="A286" s="143"/>
      <c r="B286" s="67"/>
      <c r="C286" s="67"/>
      <c r="D286" s="142"/>
      <c r="E286" s="31"/>
      <c r="F286" s="31"/>
      <c r="G286" s="32"/>
      <c r="H286" s="2"/>
    </row>
    <row r="287" spans="1:8" ht="15" customHeight="1">
      <c r="A287" s="143"/>
      <c r="B287" s="67"/>
      <c r="C287" s="67"/>
      <c r="D287" s="142"/>
      <c r="E287" s="31"/>
      <c r="F287" s="31"/>
      <c r="G287" s="32"/>
      <c r="H287" s="2"/>
    </row>
    <row r="288" spans="1:8" ht="15" customHeight="1">
      <c r="A288" s="143"/>
      <c r="B288" s="67"/>
      <c r="C288" s="67"/>
      <c r="D288" s="142"/>
      <c r="E288" s="31"/>
      <c r="F288" s="31"/>
      <c r="G288" s="32"/>
      <c r="H288" s="2"/>
    </row>
    <row r="289" spans="1:8" ht="15" customHeight="1">
      <c r="A289" s="143"/>
      <c r="B289" s="67"/>
      <c r="C289" s="67"/>
      <c r="D289" s="142"/>
      <c r="E289" s="31"/>
      <c r="F289" s="31"/>
      <c r="G289" s="32"/>
      <c r="H289" s="2"/>
    </row>
    <row r="290" spans="1:8" ht="15" customHeight="1">
      <c r="A290" s="143"/>
      <c r="B290" s="67"/>
      <c r="C290" s="67"/>
      <c r="D290" s="142"/>
      <c r="E290" s="31"/>
      <c r="F290" s="31"/>
      <c r="G290" s="32"/>
      <c r="H290" s="2"/>
    </row>
    <row r="291" spans="1:8" ht="15" customHeight="1">
      <c r="A291" s="143"/>
      <c r="B291" s="67"/>
      <c r="C291" s="67"/>
      <c r="D291" s="142"/>
      <c r="E291" s="31"/>
      <c r="F291" s="31"/>
      <c r="G291" s="32"/>
      <c r="H291" s="2"/>
    </row>
    <row r="292" spans="1:8" ht="15" customHeight="1">
      <c r="A292" s="143"/>
      <c r="B292" s="67"/>
      <c r="C292" s="67"/>
      <c r="D292" s="142"/>
      <c r="E292" s="31"/>
      <c r="F292" s="31"/>
      <c r="G292" s="32"/>
      <c r="H292" s="2"/>
    </row>
    <row r="293" spans="1:8" ht="15" customHeight="1">
      <c r="A293" s="143"/>
      <c r="B293" s="67"/>
      <c r="C293" s="67"/>
      <c r="D293" s="142"/>
      <c r="E293" s="31"/>
      <c r="F293" s="31"/>
      <c r="G293" s="32"/>
      <c r="H293" s="2"/>
    </row>
    <row r="294" spans="1:8" ht="15" customHeight="1">
      <c r="A294" s="143"/>
      <c r="B294" s="67"/>
      <c r="C294" s="67"/>
      <c r="D294" s="142"/>
      <c r="E294" s="31"/>
      <c r="F294" s="31"/>
      <c r="G294" s="32"/>
      <c r="H294" s="2"/>
    </row>
    <row r="295" spans="1:8" ht="15" customHeight="1">
      <c r="A295" s="143"/>
      <c r="B295" s="67"/>
      <c r="C295" s="67"/>
      <c r="D295" s="142"/>
      <c r="E295" s="31"/>
      <c r="F295" s="31"/>
      <c r="G295" s="32"/>
      <c r="H295" s="2"/>
    </row>
    <row r="296" spans="1:8" ht="15" customHeight="1">
      <c r="A296" s="143"/>
      <c r="B296" s="67"/>
      <c r="C296" s="67"/>
      <c r="D296" s="142"/>
      <c r="E296" s="31"/>
      <c r="F296" s="31"/>
      <c r="G296" s="32"/>
      <c r="H296" s="2"/>
    </row>
    <row r="297" spans="1:8" ht="15" customHeight="1">
      <c r="A297" s="143"/>
      <c r="B297" s="67"/>
      <c r="C297" s="67"/>
      <c r="D297" s="142"/>
      <c r="E297" s="31"/>
      <c r="F297" s="31"/>
      <c r="G297" s="32"/>
      <c r="H297" s="2"/>
    </row>
    <row r="298" spans="1:8" ht="15" customHeight="1">
      <c r="A298" s="143"/>
      <c r="B298" s="67"/>
      <c r="C298" s="67"/>
      <c r="D298" s="142"/>
      <c r="E298" s="31"/>
      <c r="F298" s="31"/>
      <c r="G298" s="32"/>
      <c r="H298" s="2"/>
    </row>
    <row r="299" spans="1:8" ht="15" customHeight="1">
      <c r="A299" s="143"/>
      <c r="B299" s="67"/>
      <c r="C299" s="67"/>
      <c r="D299" s="142"/>
      <c r="E299" s="31"/>
      <c r="F299" s="31"/>
      <c r="G299" s="32"/>
      <c r="H299" s="2"/>
    </row>
    <row r="300" spans="1:8" ht="15" customHeight="1">
      <c r="A300" s="143"/>
      <c r="B300" s="67"/>
      <c r="C300" s="67"/>
      <c r="D300" s="142"/>
      <c r="E300" s="31"/>
      <c r="F300" s="31"/>
      <c r="G300" s="32"/>
      <c r="H300" s="2"/>
    </row>
    <row r="301" spans="1:8" ht="15" customHeight="1">
      <c r="A301" s="143"/>
      <c r="B301" s="67"/>
      <c r="C301" s="67"/>
      <c r="D301" s="142"/>
      <c r="E301" s="31"/>
      <c r="F301" s="31"/>
      <c r="G301" s="32"/>
      <c r="H301" s="2"/>
    </row>
    <row r="302" spans="1:8" ht="15" customHeight="1">
      <c r="A302" s="143"/>
      <c r="B302" s="67"/>
      <c r="C302" s="67"/>
      <c r="D302" s="142"/>
      <c r="E302" s="31"/>
      <c r="F302" s="31"/>
      <c r="G302" s="32"/>
      <c r="H302" s="2"/>
    </row>
    <row r="303" spans="1:8" ht="15" customHeight="1">
      <c r="A303" s="143"/>
      <c r="B303" s="67"/>
      <c r="C303" s="67"/>
      <c r="D303" s="142"/>
      <c r="E303" s="31"/>
      <c r="F303" s="31"/>
      <c r="G303" s="32"/>
      <c r="H303" s="2"/>
    </row>
    <row r="304" spans="1:8" ht="15" customHeight="1">
      <c r="A304" s="143"/>
      <c r="B304" s="67"/>
      <c r="C304" s="67"/>
      <c r="D304" s="142"/>
      <c r="E304" s="31"/>
      <c r="F304" s="31"/>
      <c r="G304" s="32"/>
      <c r="H304" s="2"/>
    </row>
    <row r="305" spans="1:8" ht="15" customHeight="1">
      <c r="A305" s="143"/>
      <c r="B305" s="67"/>
      <c r="C305" s="67"/>
      <c r="D305" s="142"/>
      <c r="E305" s="31"/>
      <c r="F305" s="31"/>
      <c r="G305" s="32"/>
      <c r="H305" s="2"/>
    </row>
    <row r="306" spans="1:8" ht="15" customHeight="1">
      <c r="A306" s="143"/>
      <c r="B306" s="67"/>
      <c r="C306" s="67"/>
      <c r="D306" s="142"/>
      <c r="E306" s="31"/>
      <c r="F306" s="31"/>
      <c r="G306" s="32"/>
      <c r="H306" s="2"/>
    </row>
    <row r="307" spans="1:8" ht="15" customHeight="1">
      <c r="A307" s="143"/>
      <c r="B307" s="67"/>
      <c r="C307" s="67"/>
      <c r="D307" s="142"/>
      <c r="E307" s="31"/>
      <c r="F307" s="31"/>
      <c r="G307" s="32"/>
      <c r="H307" s="2"/>
    </row>
    <row r="308" spans="1:8" ht="15" customHeight="1">
      <c r="A308" s="143"/>
      <c r="B308" s="67"/>
      <c r="C308" s="67"/>
      <c r="D308" s="142"/>
      <c r="E308" s="31"/>
      <c r="F308" s="31"/>
      <c r="G308" s="32"/>
      <c r="H308" s="2"/>
    </row>
    <row r="309" spans="1:8" ht="15" customHeight="1">
      <c r="A309" s="143"/>
      <c r="B309" s="67"/>
      <c r="C309" s="67"/>
      <c r="D309" s="142"/>
      <c r="E309" s="31"/>
      <c r="F309" s="31"/>
      <c r="G309" s="32"/>
      <c r="H309" s="2"/>
    </row>
    <row r="310" spans="1:8" ht="15" customHeight="1">
      <c r="A310" s="143"/>
      <c r="B310" s="67"/>
      <c r="C310" s="67"/>
      <c r="D310" s="142"/>
      <c r="E310" s="31"/>
      <c r="F310" s="31"/>
      <c r="G310" s="32"/>
      <c r="H310" s="2"/>
    </row>
    <row r="311" spans="1:8" ht="15" customHeight="1">
      <c r="A311" s="143"/>
      <c r="B311" s="67"/>
      <c r="C311" s="67"/>
      <c r="D311" s="144"/>
      <c r="E311" s="31"/>
      <c r="F311" s="31"/>
      <c r="G311" s="32"/>
      <c r="H311" s="2"/>
    </row>
    <row r="312" spans="1:8" ht="15.75" customHeight="1">
      <c r="A312" s="46"/>
      <c r="B312" s="67"/>
      <c r="C312" s="67"/>
      <c r="D312" s="144"/>
      <c r="E312" s="31"/>
      <c r="F312" s="31"/>
      <c r="G312" s="32"/>
      <c r="H312" s="2"/>
    </row>
    <row r="313" spans="1:8" ht="15.75" customHeight="1">
      <c r="A313" s="46"/>
      <c r="B313" s="48"/>
      <c r="C313" s="48"/>
      <c r="D313" s="63"/>
      <c r="E313" s="31"/>
      <c r="F313" s="31"/>
      <c r="G313" s="32"/>
      <c r="H313" s="2"/>
    </row>
    <row r="314" spans="1:8" ht="15.75" customHeight="1">
      <c r="A314" s="145"/>
      <c r="B314" s="40"/>
      <c r="C314" s="40"/>
      <c r="D314" s="146"/>
      <c r="E314" s="31"/>
      <c r="F314" s="31"/>
      <c r="G314" s="32"/>
      <c r="H314" s="2"/>
    </row>
    <row r="315" spans="1:8" ht="15.75">
      <c r="A315" s="145"/>
      <c r="B315" s="40"/>
      <c r="C315" s="40"/>
      <c r="D315" s="65"/>
      <c r="E315" s="31"/>
      <c r="F315" s="31"/>
      <c r="G315" s="32"/>
      <c r="H315" s="2"/>
    </row>
    <row r="316" spans="1:8" ht="15.75" hidden="1">
      <c r="A316" s="145"/>
      <c r="B316" s="40"/>
      <c r="C316" s="40"/>
      <c r="D316" s="65"/>
      <c r="E316" s="31"/>
      <c r="F316" s="31"/>
      <c r="G316" s="32"/>
      <c r="H316" s="2"/>
    </row>
    <row r="317" spans="1:8" ht="15.75" hidden="1">
      <c r="A317" s="145"/>
      <c r="B317" s="40"/>
      <c r="C317" s="40"/>
      <c r="D317" s="65"/>
      <c r="E317" s="31"/>
      <c r="F317" s="31"/>
      <c r="G317" s="32"/>
      <c r="H317" s="2"/>
    </row>
    <row r="318" spans="1:8" ht="15.75" hidden="1">
      <c r="A318" s="145"/>
      <c r="B318" s="40"/>
      <c r="C318" s="40"/>
      <c r="D318" s="65"/>
      <c r="E318" s="31"/>
      <c r="F318" s="31"/>
      <c r="G318" s="32"/>
      <c r="H318" s="2"/>
    </row>
    <row r="319" spans="1:8" ht="15.75" hidden="1">
      <c r="A319" s="145"/>
      <c r="B319" s="40"/>
      <c r="C319" s="40"/>
      <c r="D319" s="65"/>
      <c r="E319" s="31"/>
      <c r="F319" s="31"/>
      <c r="G319" s="32"/>
      <c r="H319" s="2"/>
    </row>
    <row r="320" spans="1:8" ht="15.75" hidden="1">
      <c r="A320" s="145"/>
      <c r="B320" s="40"/>
      <c r="C320" s="40"/>
      <c r="D320" s="65"/>
      <c r="E320" s="31"/>
      <c r="F320" s="31"/>
      <c r="G320" s="32"/>
      <c r="H320" s="2"/>
    </row>
    <row r="321" spans="1:8" ht="15.75">
      <c r="A321" s="145"/>
      <c r="B321" s="40"/>
      <c r="C321" s="40"/>
      <c r="D321" s="65"/>
      <c r="E321" s="31"/>
      <c r="F321" s="31"/>
      <c r="G321" s="32"/>
      <c r="H321" s="2"/>
    </row>
    <row r="322" spans="1:8" ht="15.75">
      <c r="A322" s="145"/>
      <c r="B322" s="147"/>
      <c r="C322" s="147"/>
      <c r="D322" s="148"/>
      <c r="H322" s="2"/>
    </row>
    <row r="323" spans="1:4" ht="15.75" hidden="1">
      <c r="A323" s="150"/>
      <c r="B323" s="147"/>
      <c r="C323" s="147"/>
      <c r="D323" s="151"/>
    </row>
    <row r="324" spans="1:4" ht="30" customHeight="1">
      <c r="A324" s="150"/>
      <c r="B324" s="147"/>
      <c r="C324" s="147"/>
      <c r="D324" s="148"/>
    </row>
    <row r="325" spans="1:4" ht="15.75">
      <c r="A325" s="150"/>
      <c r="B325" s="147"/>
      <c r="C325" s="147"/>
      <c r="D325" s="148"/>
    </row>
    <row r="326" spans="1:4" ht="15.75">
      <c r="A326" s="150"/>
      <c r="B326" s="147"/>
      <c r="C326" s="147"/>
      <c r="D326" s="148"/>
    </row>
    <row r="327" spans="1:4" ht="15.75">
      <c r="A327" s="150"/>
      <c r="B327" s="147"/>
      <c r="C327" s="147"/>
      <c r="D327" s="148"/>
    </row>
    <row r="328" spans="1:4" ht="15" customHeight="1" hidden="1">
      <c r="A328" s="150"/>
      <c r="B328" s="147"/>
      <c r="C328" s="147"/>
      <c r="D328" s="148"/>
    </row>
    <row r="329" spans="1:4" ht="15.75">
      <c r="A329" s="150"/>
      <c r="B329" s="147"/>
      <c r="C329" s="147"/>
      <c r="D329" s="152"/>
    </row>
    <row r="330" spans="1:4" ht="15.75" customHeight="1">
      <c r="A330" s="150"/>
      <c r="B330" s="147"/>
      <c r="C330" s="147"/>
      <c r="D330" s="148"/>
    </row>
    <row r="331" spans="1:4" ht="31.5" customHeight="1">
      <c r="A331" s="150"/>
      <c r="B331" s="147"/>
      <c r="C331" s="147"/>
      <c r="D331" s="151"/>
    </row>
    <row r="332" spans="1:4" ht="30" customHeight="1">
      <c r="A332" s="150"/>
      <c r="B332" s="147"/>
      <c r="C332" s="147"/>
      <c r="D332" s="152"/>
    </row>
    <row r="333" spans="1:4" ht="15" customHeight="1">
      <c r="A333" s="150"/>
      <c r="B333" s="147"/>
      <c r="C333" s="147"/>
      <c r="D333" s="152"/>
    </row>
    <row r="334" spans="1:4" ht="15" customHeight="1">
      <c r="A334" s="150"/>
      <c r="B334" s="147"/>
      <c r="C334" s="147"/>
      <c r="D334" s="148"/>
    </row>
    <row r="335" spans="1:4" ht="15" customHeight="1">
      <c r="A335" s="150"/>
      <c r="B335" s="147"/>
      <c r="C335" s="147"/>
      <c r="D335" s="151"/>
    </row>
    <row r="336" spans="1:4" ht="15" customHeight="1">
      <c r="A336" s="150"/>
      <c r="B336" s="147"/>
      <c r="C336" s="147"/>
      <c r="D336" s="148"/>
    </row>
    <row r="337" spans="1:4" ht="16.5" customHeight="1">
      <c r="A337" s="150"/>
      <c r="B337" s="147"/>
      <c r="C337" s="147"/>
      <c r="D337" s="153"/>
    </row>
    <row r="338" spans="1:4" ht="15.75">
      <c r="A338" s="150"/>
      <c r="B338" s="147"/>
      <c r="C338" s="147"/>
      <c r="D338" s="148"/>
    </row>
    <row r="339" spans="1:4" ht="15.75">
      <c r="A339" s="150"/>
      <c r="B339" s="154"/>
      <c r="C339" s="154"/>
      <c r="D339" s="38"/>
    </row>
    <row r="340" spans="1:4" ht="15.75">
      <c r="A340" s="150"/>
      <c r="B340" s="147"/>
      <c r="C340" s="147"/>
      <c r="D340" s="152"/>
    </row>
    <row r="341" spans="1:4" ht="30" customHeight="1">
      <c r="A341" s="150"/>
      <c r="B341" s="147"/>
      <c r="C341" s="147"/>
      <c r="D341" s="151"/>
    </row>
    <row r="342" spans="1:4" ht="15.75">
      <c r="A342" s="150"/>
      <c r="B342" s="147"/>
      <c r="C342" s="147"/>
      <c r="D342" s="148"/>
    </row>
    <row r="343" spans="1:4" ht="15.75">
      <c r="A343" s="150"/>
      <c r="B343" s="147"/>
      <c r="C343" s="147"/>
      <c r="D343" s="148"/>
    </row>
    <row r="344" spans="1:4" ht="15.75">
      <c r="A344" s="150"/>
      <c r="B344" s="147"/>
      <c r="C344" s="147"/>
      <c r="D344" s="65"/>
    </row>
    <row r="345" spans="1:4" ht="15.75">
      <c r="A345" s="150"/>
      <c r="B345" s="147"/>
      <c r="C345" s="147"/>
      <c r="D345" s="152"/>
    </row>
    <row r="346" spans="1:4" ht="15" customHeight="1">
      <c r="A346" s="150"/>
      <c r="B346" s="147"/>
      <c r="C346" s="147"/>
      <c r="D346" s="151"/>
    </row>
    <row r="347" spans="1:4" ht="30" customHeight="1">
      <c r="A347" s="150"/>
      <c r="B347" s="147"/>
      <c r="C347" s="147"/>
      <c r="D347" s="148"/>
    </row>
    <row r="348" spans="1:4" ht="15.75" hidden="1">
      <c r="A348" s="150"/>
      <c r="B348" s="147"/>
      <c r="C348" s="147"/>
      <c r="D348" s="148"/>
    </row>
    <row r="349" spans="1:4" ht="15.75">
      <c r="A349" s="150"/>
      <c r="B349" s="147"/>
      <c r="C349" s="147"/>
      <c r="D349" s="148"/>
    </row>
    <row r="350" spans="1:4" ht="15.75" customHeight="1" hidden="1">
      <c r="A350" s="150"/>
      <c r="B350" s="147"/>
      <c r="C350" s="147"/>
      <c r="D350" s="148"/>
    </row>
    <row r="351" spans="1:4" ht="15.75">
      <c r="A351" s="150"/>
      <c r="B351" s="147"/>
      <c r="C351" s="147"/>
      <c r="D351" s="148"/>
    </row>
    <row r="352" spans="1:4" ht="15.75">
      <c r="A352" s="150"/>
      <c r="B352" s="147"/>
      <c r="C352" s="147"/>
      <c r="D352" s="155"/>
    </row>
    <row r="353" spans="1:4" ht="15.75">
      <c r="A353" s="150"/>
      <c r="B353" s="147"/>
      <c r="C353" s="147"/>
      <c r="D353" s="155"/>
    </row>
    <row r="354" spans="1:4" ht="15.75">
      <c r="A354" s="150"/>
      <c r="D354" s="148"/>
    </row>
    <row r="355" spans="1:4" ht="15.75">
      <c r="A355" s="157"/>
      <c r="D355" s="151"/>
    </row>
    <row r="356" spans="1:4" ht="15.75">
      <c r="A356" s="157"/>
      <c r="D356" s="151"/>
    </row>
    <row r="357" spans="1:4" ht="30" customHeight="1">
      <c r="A357" s="157"/>
      <c r="D357" s="152"/>
    </row>
    <row r="358" spans="1:4" ht="33" customHeight="1">
      <c r="A358" s="157"/>
      <c r="D358" s="152"/>
    </row>
    <row r="359" spans="1:4" ht="15" customHeight="1">
      <c r="A359" s="157"/>
      <c r="D359" s="152"/>
    </row>
    <row r="360" spans="1:4" ht="15" customHeight="1">
      <c r="A360" s="157"/>
      <c r="D360" s="152"/>
    </row>
    <row r="361" spans="1:4" ht="30" customHeight="1">
      <c r="A361" s="157"/>
      <c r="D361" s="151"/>
    </row>
    <row r="362" spans="1:4" ht="15.75" customHeight="1">
      <c r="A362" s="157"/>
      <c r="D362" s="151"/>
    </row>
    <row r="363" spans="1:4" ht="15.75" customHeight="1">
      <c r="A363" s="157"/>
      <c r="D363" s="148"/>
    </row>
    <row r="364" spans="1:4" ht="30.75" customHeight="1">
      <c r="A364" s="157"/>
      <c r="D364" s="152"/>
    </row>
    <row r="365" spans="1:4" ht="15.75" customHeight="1">
      <c r="A365" s="157"/>
      <c r="D365" s="152"/>
    </row>
    <row r="366" spans="1:4" ht="18" customHeight="1">
      <c r="A366" s="157"/>
      <c r="D366" s="151"/>
    </row>
    <row r="367" spans="1:4" ht="15.75" customHeight="1">
      <c r="A367" s="157"/>
      <c r="D367" s="148"/>
    </row>
    <row r="368" spans="1:4" ht="15.75">
      <c r="A368" s="157"/>
      <c r="B368" s="147"/>
      <c r="C368" s="147"/>
      <c r="D368" s="153"/>
    </row>
    <row r="369" spans="1:4" ht="15.75">
      <c r="A369" s="150"/>
      <c r="D369" s="158"/>
    </row>
    <row r="370" ht="15" customHeight="1">
      <c r="D370" s="159"/>
    </row>
    <row r="371" ht="15" customHeight="1">
      <c r="D371" s="159"/>
    </row>
    <row r="372" ht="15" customHeight="1">
      <c r="D372" s="159"/>
    </row>
    <row r="373" ht="15" customHeight="1">
      <c r="D373" s="159"/>
    </row>
    <row r="374" ht="15" customHeight="1">
      <c r="D374" s="159"/>
    </row>
    <row r="375" ht="15" customHeight="1">
      <c r="D375" s="159"/>
    </row>
    <row r="376" ht="15" customHeight="1">
      <c r="D376" s="159"/>
    </row>
    <row r="377" ht="15" customHeight="1">
      <c r="D377" s="159"/>
    </row>
    <row r="378" ht="15" customHeight="1"/>
    <row r="381" ht="409.5">
      <c r="D381" s="159"/>
    </row>
    <row r="382" ht="15.75">
      <c r="D382" s="146"/>
    </row>
    <row r="383" spans="1:4" ht="15" customHeight="1">
      <c r="A383" s="157"/>
      <c r="D383" s="65"/>
    </row>
    <row r="384" spans="1:4" ht="15" customHeight="1">
      <c r="A384" s="157"/>
      <c r="B384" s="147"/>
      <c r="C384" s="147"/>
      <c r="D384" s="65"/>
    </row>
    <row r="385" ht="15" customHeight="1">
      <c r="A385" s="150"/>
    </row>
    <row r="392" ht="409.5">
      <c r="D392" s="151"/>
    </row>
  </sheetData>
  <sheetProtection/>
  <mergeCells count="5">
    <mergeCell ref="A1:D1"/>
    <mergeCell ref="A3:C3"/>
    <mergeCell ref="A78:C78"/>
    <mergeCell ref="A79:C79"/>
    <mergeCell ref="A2:D2"/>
  </mergeCells>
  <printOptions horizontalCentered="1"/>
  <pageMargins left="0" right="0" top="0.5511811023622047" bottom="0.7874015748031497" header="0.5118110236220472" footer="0.31496062992125984"/>
  <pageSetup firstPageNumber="17" useFirstPageNumber="1" horizontalDpi="600" verticalDpi="600" orientation="portrait" paperSize="9" scale="65" r:id="rId1"/>
  <headerFooter alignWithMargins="0">
    <oddFooter>&amp;C&amp;"Times New Roman,Uobičajeno"&amp;16&amp;P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2016-05-05T06:51:51Z</cp:lastPrinted>
  <dcterms:created xsi:type="dcterms:W3CDTF">2012-04-24T12:57:13Z</dcterms:created>
  <dcterms:modified xsi:type="dcterms:W3CDTF">2016-05-05T13:31:08Z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8Račun financiranja - analitika 2015.xls</vt:lpwstr>
  </property>
</Properties>
</file>